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tabRatio="842" activeTab="0"/>
  </bookViews>
  <sheets>
    <sheet name="10SP" sheetId="1" r:id="rId1"/>
    <sheet name="41INT" sheetId="2" r:id="rId2"/>
    <sheet name="82INT" sheetId="3" r:id="rId3"/>
    <sheet name="104INT" sheetId="4" r:id="rId4"/>
    <sheet name="114INT" sheetId="5" r:id="rId5"/>
    <sheet name="164INT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<sst xmlns="http://schemas.openxmlformats.org/spreadsheetml/2006/main" count="141" uniqueCount="36">
  <si>
    <t>HE</t>
  </si>
  <si>
    <t>LOAD</t>
  </si>
  <si>
    <t>HOT in</t>
  </si>
  <si>
    <t>HOT out</t>
  </si>
  <si>
    <t>COLD out</t>
  </si>
  <si>
    <t>COLD in</t>
  </si>
  <si>
    <t>LMTD</t>
  </si>
  <si>
    <t>AREA</t>
  </si>
  <si>
    <t>MJ/hr</t>
  </si>
  <si>
    <t>m2</t>
  </si>
  <si>
    <t>Program</t>
  </si>
  <si>
    <t>41 INT</t>
  </si>
  <si>
    <t>82 INT</t>
  </si>
  <si>
    <t>104 INT</t>
  </si>
  <si>
    <t>164 INT</t>
  </si>
  <si>
    <t>INT</t>
  </si>
  <si>
    <t>Objective Function</t>
  </si>
  <si>
    <t>Total Area(Cal)</t>
  </si>
  <si>
    <t>Total Area(Prog)</t>
  </si>
  <si>
    <t>Hot Utility</t>
  </si>
  <si>
    <t>Cold Utility</t>
  </si>
  <si>
    <t>Total Utility</t>
  </si>
  <si>
    <t>Fixed cost</t>
  </si>
  <si>
    <t>Area Cost</t>
  </si>
  <si>
    <t>Utility Cost</t>
  </si>
  <si>
    <t>114 INT</t>
  </si>
  <si>
    <t>10SP_1Z</t>
  </si>
  <si>
    <t>Q</t>
  </si>
  <si>
    <t>A (prog.)</t>
  </si>
  <si>
    <t>A (cal.)</t>
  </si>
  <si>
    <t>total A</t>
  </si>
  <si>
    <t>10SP 41 INT</t>
  </si>
  <si>
    <t>10SP 82 INT</t>
  </si>
  <si>
    <t>10SP 104 INT</t>
  </si>
  <si>
    <t>10SP 114 INT</t>
  </si>
  <si>
    <t>10SP 164 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</si>
</sst>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6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Sheet1!$A$4:$A$8</c:f>
              <c:numCache/>
            </c:numRef>
          </c:xVal>
          <c:yVal>
            <c:numRef>
              <c:f>Sheet1!$D$4:$D$8</c:f>
              <c:numCache/>
            </c:numRef>
          </c:yVal>
          <c:smooth val="0"/>
        </c:ser>
        <c:axId val="6635229"/>
        <c:axId val="59717062"/>
      </c:scatterChart>
      <c:valAx>
        <c:axId val="663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7062"/>
        <c:crosses val="autoZero"/>
        <c:crossBetween val="midCat"/>
        <c:dispUnits/>
      </c:valAx>
      <c:valAx>
        <c:axId val="5971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Area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2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Total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Sheet1!$A$4:$A$8</c:f>
              <c:numCache/>
            </c:numRef>
          </c:xVal>
          <c:yVal>
            <c:numRef>
              <c:f>Sheet1!$B$4:$B$8</c:f>
              <c:numCache/>
            </c:numRef>
          </c:yVal>
          <c:smooth val="0"/>
        </c:ser>
        <c:ser>
          <c:idx val="1"/>
          <c:order val="1"/>
          <c:tx>
            <c:v>Area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Sheet1!$A$4:$A$8</c:f>
              <c:numCache/>
            </c:numRef>
          </c:xVal>
          <c:yVal>
            <c:numRef>
              <c:f>Sheet1!$I$4:$I$8</c:f>
              <c:numCache/>
            </c:numRef>
          </c:yVal>
          <c:smooth val="0"/>
        </c:ser>
        <c:ser>
          <c:idx val="2"/>
          <c:order val="2"/>
          <c:tx>
            <c:v>Fixed Cost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Sheet1!$A$4:$A$8</c:f>
              <c:numCache/>
            </c:numRef>
          </c:xVal>
          <c:yVal>
            <c:numRef>
              <c:f>Sheet1!$H$4:$H$8</c:f>
              <c:numCache/>
            </c:numRef>
          </c:yVal>
          <c:smooth val="0"/>
        </c:ser>
        <c:ser>
          <c:idx val="3"/>
          <c:order val="3"/>
          <c:tx>
            <c:v>Utility Cost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Sheet1!$A$4:$A$8</c:f>
              <c:numCache/>
            </c:numRef>
          </c:xVal>
          <c:yVal>
            <c:numRef>
              <c:f>Sheet1!$J$4:$J$8</c:f>
              <c:numCache/>
            </c:numRef>
          </c:yVal>
          <c:smooth val="0"/>
        </c:ser>
        <c:axId val="582647"/>
        <c:axId val="5243824"/>
      </c:scatterChart>
      <c:valAx>
        <c:axId val="5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3824"/>
        <c:crosses val="autoZero"/>
        <c:crossBetween val="midCat"/>
        <c:dispUnits/>
      </c:valAx>
      <c:valAx>
        <c:axId val="5243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6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0</xdr:rowOff>
    </xdr:from>
    <xdr:to>
      <xdr:col>7</xdr:col>
      <xdr:colOff>514350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81050" y="1466850"/>
        <a:ext cx="53244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24</xdr:row>
      <xdr:rowOff>104775</xdr:rowOff>
    </xdr:from>
    <xdr:to>
      <xdr:col>7</xdr:col>
      <xdr:colOff>514350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771525" y="4000500"/>
        <a:ext cx="53340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1"/>
  <sheetViews>
    <sheetView tabSelected="1" workbookViewId="0" topLeftCell="A1">
      <selection activeCell="O14" sqref="O14"/>
    </sheetView>
  </sheetViews>
  <sheetFormatPr defaultColWidth="9.140625" defaultRowHeight="12.75"/>
  <cols>
    <col min="2" max="2" width="12.421875" style="2" bestFit="1" customWidth="1"/>
    <col min="3" max="3" width="8.00390625" style="2" bestFit="1" customWidth="1"/>
    <col min="4" max="4" width="9.00390625" style="2" bestFit="1" customWidth="1"/>
    <col min="5" max="11" width="8.00390625" style="2" bestFit="1" customWidth="1"/>
    <col min="12" max="13" width="9.00390625" style="2" bestFit="1" customWidth="1"/>
  </cols>
  <sheetData>
    <row r="3" ht="12.75">
      <c r="B3" s="19" t="s">
        <v>31</v>
      </c>
    </row>
    <row r="4" spans="2:12" ht="12.75">
      <c r="B4" s="6" t="s">
        <v>0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 t="s">
        <v>30</v>
      </c>
    </row>
    <row r="5" spans="2:11" ht="12.75">
      <c r="B5" s="2" t="s">
        <v>27</v>
      </c>
      <c r="C5" s="2">
        <v>588.93</v>
      </c>
      <c r="D5" s="2">
        <v>1169.94</v>
      </c>
      <c r="E5" s="2">
        <v>762</v>
      </c>
      <c r="F5" s="2">
        <v>701.26</v>
      </c>
      <c r="G5" s="2">
        <v>539.41</v>
      </c>
      <c r="H5" s="2">
        <v>375.3</v>
      </c>
      <c r="I5" s="2">
        <v>644.48</v>
      </c>
      <c r="J5" s="2">
        <v>416.18</v>
      </c>
      <c r="K5" s="2">
        <v>471.66</v>
      </c>
    </row>
    <row r="6" spans="2:12" ht="12.75">
      <c r="B6" s="16" t="s">
        <v>28</v>
      </c>
      <c r="C6" s="2">
        <v>132.54</v>
      </c>
      <c r="D6" s="2">
        <v>183.764</v>
      </c>
      <c r="E6" s="2">
        <v>127.592</v>
      </c>
      <c r="F6" s="2">
        <v>200.366</v>
      </c>
      <c r="G6" s="2">
        <v>95.968</v>
      </c>
      <c r="H6" s="2">
        <v>80.514</v>
      </c>
      <c r="I6" s="2">
        <v>159.232</v>
      </c>
      <c r="J6" s="2">
        <v>105.082</v>
      </c>
      <c r="K6" s="2">
        <v>98.233</v>
      </c>
      <c r="L6" s="2">
        <f>SUM(C6:K6)</f>
        <v>1183.291</v>
      </c>
    </row>
    <row r="7" spans="2:12" ht="12.75">
      <c r="B7" s="16" t="s">
        <v>29</v>
      </c>
      <c r="C7" s="2">
        <v>109.879</v>
      </c>
      <c r="D7" s="2">
        <v>183.764</v>
      </c>
      <c r="E7" s="2">
        <v>101.886</v>
      </c>
      <c r="F7" s="2">
        <v>165.225</v>
      </c>
      <c r="G7" s="2">
        <v>143.144</v>
      </c>
      <c r="H7" s="2">
        <v>88.136</v>
      </c>
      <c r="I7" s="2">
        <v>159.232</v>
      </c>
      <c r="J7" s="2">
        <v>90.577</v>
      </c>
      <c r="K7" s="2">
        <v>93.57</v>
      </c>
      <c r="L7" s="2">
        <v>1135.415</v>
      </c>
    </row>
    <row r="9" ht="12.75">
      <c r="B9" s="19" t="s">
        <v>32</v>
      </c>
    </row>
    <row r="10" spans="2:12" ht="12.75">
      <c r="B10" s="6" t="s">
        <v>0</v>
      </c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6">
        <v>8</v>
      </c>
      <c r="K10" s="6">
        <v>9</v>
      </c>
      <c r="L10" s="6" t="s">
        <v>30</v>
      </c>
    </row>
    <row r="11" spans="2:11" ht="12.75">
      <c r="B11" s="2" t="s">
        <v>27</v>
      </c>
      <c r="C11" s="2">
        <v>588.93</v>
      </c>
      <c r="D11" s="2">
        <v>1169.94</v>
      </c>
      <c r="E11" s="2">
        <v>762</v>
      </c>
      <c r="F11" s="2">
        <v>112.33</v>
      </c>
      <c r="G11" s="2">
        <v>1128.34</v>
      </c>
      <c r="H11" s="2">
        <v>375.3</v>
      </c>
      <c r="I11" s="2">
        <v>644.48</v>
      </c>
      <c r="J11" s="2">
        <v>416.18</v>
      </c>
      <c r="K11" s="2">
        <v>471.66</v>
      </c>
    </row>
    <row r="12" spans="2:12" ht="12.75">
      <c r="B12" s="16" t="s">
        <v>28</v>
      </c>
      <c r="C12" s="2">
        <v>94.83</v>
      </c>
      <c r="D12" s="2">
        <v>183.764</v>
      </c>
      <c r="E12" s="2">
        <v>180.776</v>
      </c>
      <c r="F12" s="2">
        <v>41.524</v>
      </c>
      <c r="G12" s="2">
        <v>296.863</v>
      </c>
      <c r="H12" s="2">
        <v>50.892</v>
      </c>
      <c r="I12" s="2">
        <v>115.883</v>
      </c>
      <c r="J12" s="2">
        <v>130.407</v>
      </c>
      <c r="K12" s="2">
        <v>156.652</v>
      </c>
      <c r="L12" s="2">
        <f>SUM(C12:K12)</f>
        <v>1251.5910000000001</v>
      </c>
    </row>
    <row r="13" spans="2:12" ht="12.75">
      <c r="B13" s="16" t="s">
        <v>29</v>
      </c>
      <c r="C13" s="2">
        <v>95.356</v>
      </c>
      <c r="D13" s="2">
        <v>183.764</v>
      </c>
      <c r="E13" s="2">
        <v>175.575</v>
      </c>
      <c r="F13" s="2">
        <v>33.279</v>
      </c>
      <c r="G13" s="2">
        <v>279.055</v>
      </c>
      <c r="H13" s="2">
        <v>50.892</v>
      </c>
      <c r="I13" s="2">
        <v>114.511</v>
      </c>
      <c r="J13" s="2">
        <v>119.559</v>
      </c>
      <c r="K13" s="2">
        <v>159.942</v>
      </c>
      <c r="L13" s="2">
        <v>1211.932</v>
      </c>
    </row>
    <row r="15" ht="12.75">
      <c r="B15" s="19" t="s">
        <v>33</v>
      </c>
    </row>
    <row r="16" spans="2:13" ht="12.75">
      <c r="B16" s="6" t="s">
        <v>0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6">
        <v>9</v>
      </c>
      <c r="L16" s="6">
        <v>10</v>
      </c>
      <c r="M16" s="6" t="s">
        <v>30</v>
      </c>
    </row>
    <row r="17" spans="2:12" ht="12.75">
      <c r="B17" s="2" t="s">
        <v>27</v>
      </c>
      <c r="C17" s="2">
        <v>117.786</v>
      </c>
      <c r="D17" s="2">
        <v>471.144</v>
      </c>
      <c r="E17" s="2">
        <v>185.536</v>
      </c>
      <c r="F17" s="2">
        <v>222.404</v>
      </c>
      <c r="G17" s="2">
        <v>762</v>
      </c>
      <c r="H17" s="2">
        <v>1301.41</v>
      </c>
      <c r="I17" s="2">
        <v>701.26</v>
      </c>
      <c r="J17" s="2">
        <v>375.3</v>
      </c>
      <c r="K17" s="2">
        <v>644.48</v>
      </c>
      <c r="L17" s="2">
        <v>887.84</v>
      </c>
    </row>
    <row r="18" spans="2:13" ht="12.75">
      <c r="B18" s="16" t="s">
        <v>28</v>
      </c>
      <c r="C18" s="14">
        <v>22.017</v>
      </c>
      <c r="D18" s="14">
        <v>89.02</v>
      </c>
      <c r="E18" s="14">
        <v>30.75</v>
      </c>
      <c r="F18" s="14">
        <v>27.078</v>
      </c>
      <c r="G18" s="14">
        <v>120.762</v>
      </c>
      <c r="H18" s="14">
        <v>248.471</v>
      </c>
      <c r="I18" s="14">
        <v>128.823</v>
      </c>
      <c r="J18" s="14">
        <v>150.6</v>
      </c>
      <c r="K18" s="14">
        <v>159.232</v>
      </c>
      <c r="L18" s="14">
        <v>170.125</v>
      </c>
      <c r="M18" s="2">
        <f>SUM(C18:L18)</f>
        <v>1146.878</v>
      </c>
    </row>
    <row r="19" spans="2:13" ht="12.75">
      <c r="B19" s="16" t="s">
        <v>29</v>
      </c>
      <c r="C19" s="2">
        <v>21.703</v>
      </c>
      <c r="D19" s="14">
        <v>87.439</v>
      </c>
      <c r="E19" s="14">
        <v>28.089</v>
      </c>
      <c r="F19" s="14">
        <v>26.933</v>
      </c>
      <c r="G19" s="14">
        <v>120.683</v>
      </c>
      <c r="H19" s="14">
        <v>243.843</v>
      </c>
      <c r="I19" s="14">
        <v>127.197</v>
      </c>
      <c r="J19" s="14">
        <v>148.948</v>
      </c>
      <c r="K19" s="14">
        <v>159.232</v>
      </c>
      <c r="L19" s="14">
        <v>170.507</v>
      </c>
      <c r="M19" s="14">
        <v>1134.575</v>
      </c>
    </row>
    <row r="21" ht="12.75">
      <c r="B21" s="19" t="s">
        <v>34</v>
      </c>
    </row>
    <row r="22" spans="2:13" ht="12.75">
      <c r="B22" s="6" t="s">
        <v>0</v>
      </c>
      <c r="C22" s="6">
        <v>1</v>
      </c>
      <c r="D22" s="6">
        <v>2</v>
      </c>
      <c r="E22" s="6">
        <v>3</v>
      </c>
      <c r="F22" s="6">
        <v>4</v>
      </c>
      <c r="G22" s="6">
        <v>5</v>
      </c>
      <c r="H22" s="6">
        <v>6</v>
      </c>
      <c r="I22" s="6">
        <v>7</v>
      </c>
      <c r="J22" s="6">
        <v>8</v>
      </c>
      <c r="K22" s="6">
        <v>9</v>
      </c>
      <c r="L22" s="6">
        <v>10</v>
      </c>
      <c r="M22" s="6" t="s">
        <v>30</v>
      </c>
    </row>
    <row r="23" spans="2:12" ht="12.75">
      <c r="B23" s="2" t="s">
        <v>27</v>
      </c>
      <c r="C23" s="2">
        <v>588.93</v>
      </c>
      <c r="D23" s="2">
        <v>1120.741</v>
      </c>
      <c r="E23" s="2">
        <v>49.199</v>
      </c>
      <c r="F23" s="2">
        <v>762</v>
      </c>
      <c r="G23" s="2">
        <v>588.609</v>
      </c>
      <c r="H23" s="2">
        <v>375.3</v>
      </c>
      <c r="I23" s="2">
        <v>652.061</v>
      </c>
      <c r="J23" s="2">
        <v>644.48</v>
      </c>
      <c r="K23" s="2">
        <v>366.981</v>
      </c>
      <c r="L23" s="2">
        <v>520.859</v>
      </c>
    </row>
    <row r="24" spans="2:13" ht="12.75">
      <c r="B24" s="16" t="s">
        <v>28</v>
      </c>
      <c r="C24" s="14">
        <v>112.271</v>
      </c>
      <c r="D24" s="14">
        <v>170.275</v>
      </c>
      <c r="E24" s="14">
        <v>7.441</v>
      </c>
      <c r="F24" s="14">
        <v>127.125</v>
      </c>
      <c r="G24" s="14">
        <v>127.883</v>
      </c>
      <c r="H24" s="14">
        <v>49.719</v>
      </c>
      <c r="I24" s="14">
        <v>227.113</v>
      </c>
      <c r="J24" s="14">
        <v>110.56</v>
      </c>
      <c r="K24" s="14">
        <v>112.351</v>
      </c>
      <c r="L24" s="14">
        <v>154.567</v>
      </c>
      <c r="M24" s="2">
        <f>SUM(C24:L24)</f>
        <v>1199.3049999999998</v>
      </c>
    </row>
    <row r="25" spans="2:13" ht="12.75">
      <c r="B25" s="16" t="s">
        <v>29</v>
      </c>
      <c r="C25" s="2">
        <v>109.879</v>
      </c>
      <c r="D25" s="14">
        <v>169.364</v>
      </c>
      <c r="E25" s="14">
        <v>8.2167</v>
      </c>
      <c r="F25" s="14">
        <v>126.112</v>
      </c>
      <c r="G25" s="14">
        <v>123.708</v>
      </c>
      <c r="H25" s="14">
        <v>49.285</v>
      </c>
      <c r="I25" s="14">
        <v>220.362</v>
      </c>
      <c r="J25" s="14">
        <v>109.794</v>
      </c>
      <c r="K25" s="14">
        <v>111.45</v>
      </c>
      <c r="L25" s="14">
        <v>156.095</v>
      </c>
      <c r="M25" s="14">
        <v>1184.267</v>
      </c>
    </row>
    <row r="27" ht="12.75">
      <c r="B27" s="19" t="s">
        <v>35</v>
      </c>
    </row>
    <row r="28" spans="2:12" ht="12.75">
      <c r="B28" s="6" t="s">
        <v>0</v>
      </c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6">
        <v>6</v>
      </c>
      <c r="I28" s="6">
        <v>7</v>
      </c>
      <c r="J28" s="6">
        <v>8</v>
      </c>
      <c r="K28" s="6">
        <v>9</v>
      </c>
      <c r="L28" s="6" t="s">
        <v>30</v>
      </c>
    </row>
    <row r="29" spans="2:11" ht="12.75">
      <c r="B29" s="2" t="s">
        <v>27</v>
      </c>
      <c r="C29" s="2">
        <v>588.93</v>
      </c>
      <c r="D29" s="2">
        <v>67.75</v>
      </c>
      <c r="E29" s="2">
        <v>340.19</v>
      </c>
      <c r="F29" s="2">
        <v>762</v>
      </c>
      <c r="G29" s="2">
        <v>1301.41</v>
      </c>
      <c r="H29" s="2">
        <v>375.3</v>
      </c>
      <c r="I29" s="2">
        <v>701.26</v>
      </c>
      <c r="J29" s="2">
        <v>576.73</v>
      </c>
      <c r="K29" s="2">
        <v>955.59</v>
      </c>
    </row>
    <row r="30" spans="2:12" ht="12.75">
      <c r="B30" s="16" t="s">
        <v>28</v>
      </c>
      <c r="C30" s="2">
        <v>110.705</v>
      </c>
      <c r="D30" s="2">
        <v>10.881</v>
      </c>
      <c r="E30" s="2">
        <v>57.676</v>
      </c>
      <c r="F30" s="2">
        <v>120.734</v>
      </c>
      <c r="G30" s="2">
        <v>207.451</v>
      </c>
      <c r="H30" s="2">
        <v>85.137</v>
      </c>
      <c r="I30" s="2">
        <v>172.181</v>
      </c>
      <c r="J30" s="2">
        <v>142.493</v>
      </c>
      <c r="K30" s="2">
        <v>211.683</v>
      </c>
      <c r="L30" s="2">
        <f>SUM(C30:K30)</f>
        <v>1118.941</v>
      </c>
    </row>
    <row r="31" spans="2:12" ht="12.75">
      <c r="B31" s="16" t="s">
        <v>29</v>
      </c>
      <c r="C31" s="2">
        <v>109.879</v>
      </c>
      <c r="D31" s="2">
        <v>10.512</v>
      </c>
      <c r="E31" s="2">
        <v>57.609</v>
      </c>
      <c r="F31" s="2">
        <v>120.694</v>
      </c>
      <c r="G31" s="2">
        <v>206.332</v>
      </c>
      <c r="H31" s="2">
        <v>80.087</v>
      </c>
      <c r="I31" s="2">
        <v>175.942</v>
      </c>
      <c r="J31" s="2">
        <v>142.493</v>
      </c>
      <c r="K31" s="2">
        <v>210.164</v>
      </c>
      <c r="L31" s="2">
        <v>1113.713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0">
      <selection activeCell="A29" sqref="A29:K32"/>
    </sheetView>
  </sheetViews>
  <sheetFormatPr defaultColWidth="9.140625" defaultRowHeight="12.75"/>
  <cols>
    <col min="1" max="8" width="12.7109375" style="0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>
        <v>1</v>
      </c>
      <c r="B3" s="2">
        <v>588.93</v>
      </c>
      <c r="C3" s="2">
        <v>160</v>
      </c>
      <c r="D3" s="2">
        <v>93</v>
      </c>
      <c r="E3" s="2">
        <v>107.78</v>
      </c>
      <c r="F3" s="2">
        <v>38</v>
      </c>
      <c r="G3" s="2">
        <f aca="true" t="shared" si="0" ref="G3:G11">((C3-E3)-(D3-F3))/(LN((C3-E3)/(D3-F3)))</f>
        <v>53.597984539645154</v>
      </c>
    </row>
    <row r="4" spans="1:7" ht="12.75">
      <c r="A4" s="2">
        <v>2</v>
      </c>
      <c r="B4" s="2">
        <v>1169.94</v>
      </c>
      <c r="C4" s="2">
        <v>249</v>
      </c>
      <c r="D4" s="2">
        <v>138</v>
      </c>
      <c r="E4" s="2">
        <v>177</v>
      </c>
      <c r="F4" s="2">
        <v>82</v>
      </c>
      <c r="G4" s="2">
        <f t="shared" si="0"/>
        <v>63.66526629388757</v>
      </c>
    </row>
    <row r="5" spans="1:7" ht="12.75">
      <c r="A5" s="2">
        <v>3</v>
      </c>
      <c r="B5" s="2">
        <v>762</v>
      </c>
      <c r="C5" s="2">
        <v>227</v>
      </c>
      <c r="D5" s="2">
        <v>143.16</v>
      </c>
      <c r="E5" s="2">
        <v>160</v>
      </c>
      <c r="F5" s="2">
        <v>60</v>
      </c>
      <c r="G5" s="2">
        <f t="shared" si="0"/>
        <v>74.78924672623491</v>
      </c>
    </row>
    <row r="6" spans="1:7" ht="12.75">
      <c r="A6" s="2">
        <v>4</v>
      </c>
      <c r="B6" s="2">
        <v>701.26</v>
      </c>
      <c r="C6" s="2">
        <v>143.16</v>
      </c>
      <c r="D6" s="2">
        <v>66</v>
      </c>
      <c r="E6" s="2">
        <v>82</v>
      </c>
      <c r="F6" s="2">
        <v>38</v>
      </c>
      <c r="G6" s="2">
        <f t="shared" si="0"/>
        <v>42.442688275349816</v>
      </c>
    </row>
    <row r="7" spans="1:7" ht="12.75">
      <c r="A7" s="2">
        <v>5</v>
      </c>
      <c r="B7" s="2">
        <v>539.41</v>
      </c>
      <c r="C7" s="2">
        <v>227</v>
      </c>
      <c r="D7" s="2">
        <v>132.05</v>
      </c>
      <c r="E7" s="2">
        <v>171.69</v>
      </c>
      <c r="F7" s="2">
        <v>107.78</v>
      </c>
      <c r="G7" s="2">
        <f t="shared" si="0"/>
        <v>37.68304147692017</v>
      </c>
    </row>
    <row r="8" spans="1:7" ht="12.75">
      <c r="A8" s="2">
        <v>6</v>
      </c>
      <c r="B8" s="2">
        <v>375.3</v>
      </c>
      <c r="C8" s="2">
        <v>132.05</v>
      </c>
      <c r="D8" s="2">
        <v>66</v>
      </c>
      <c r="E8" s="2">
        <v>67</v>
      </c>
      <c r="F8" s="2">
        <v>40</v>
      </c>
      <c r="G8" s="2">
        <f t="shared" si="0"/>
        <v>42.581744032453756</v>
      </c>
    </row>
    <row r="9" spans="1:7" ht="12.75">
      <c r="A9" s="2">
        <v>7</v>
      </c>
      <c r="B9" s="2">
        <v>644.48</v>
      </c>
      <c r="C9" s="2">
        <v>271</v>
      </c>
      <c r="D9" s="2">
        <v>149</v>
      </c>
      <c r="E9" s="2">
        <v>222</v>
      </c>
      <c r="F9" s="2">
        <v>116</v>
      </c>
      <c r="G9" s="2">
        <f t="shared" si="0"/>
        <v>40.47428407145637</v>
      </c>
    </row>
    <row r="10" spans="1:7" ht="12.75">
      <c r="A10" s="2">
        <v>8</v>
      </c>
      <c r="B10" s="2">
        <v>416.18</v>
      </c>
      <c r="C10" s="2">
        <v>271</v>
      </c>
      <c r="D10" s="2">
        <v>213.81</v>
      </c>
      <c r="E10" s="2">
        <v>221</v>
      </c>
      <c r="F10" s="2">
        <v>171.69</v>
      </c>
      <c r="G10" s="2">
        <f t="shared" si="0"/>
        <v>45.947436625391276</v>
      </c>
    </row>
    <row r="11" spans="1:7" ht="12.75">
      <c r="A11" s="2">
        <v>9</v>
      </c>
      <c r="B11" s="2">
        <v>471.66</v>
      </c>
      <c r="C11" s="2">
        <v>213.81</v>
      </c>
      <c r="D11" s="2">
        <v>149</v>
      </c>
      <c r="E11" s="2">
        <v>177</v>
      </c>
      <c r="F11" s="2">
        <v>82</v>
      </c>
      <c r="G11" s="2">
        <f t="shared" si="0"/>
        <v>50.40714143668551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s="7" customFormat="1" ht="3" customHeight="1">
      <c r="A14" s="3"/>
      <c r="B14" s="3"/>
      <c r="C14" s="3"/>
      <c r="D14" s="3"/>
      <c r="E14" s="3"/>
      <c r="F14" s="3"/>
      <c r="G14" s="3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4" t="s">
        <v>0</v>
      </c>
      <c r="B16" s="4" t="s">
        <v>1</v>
      </c>
      <c r="C16" s="4" t="s">
        <v>6</v>
      </c>
      <c r="D16" s="5" t="s">
        <v>7</v>
      </c>
      <c r="E16" s="4" t="s">
        <v>10</v>
      </c>
      <c r="F16" s="2"/>
      <c r="G16" s="2"/>
    </row>
    <row r="17" spans="1:7" ht="12.75">
      <c r="A17" s="6"/>
      <c r="B17" s="6" t="s">
        <v>8</v>
      </c>
      <c r="C17" s="6"/>
      <c r="D17" s="6" t="s">
        <v>9</v>
      </c>
      <c r="E17" s="6" t="s">
        <v>11</v>
      </c>
      <c r="F17" s="2"/>
      <c r="G17" s="2"/>
    </row>
    <row r="18" spans="1:7" ht="12.75">
      <c r="A18" s="2">
        <v>1</v>
      </c>
      <c r="B18" s="2">
        <v>588.93</v>
      </c>
      <c r="C18" s="2">
        <f aca="true" t="shared" si="1" ref="C18:C26">G3</f>
        <v>53.597984539645154</v>
      </c>
      <c r="D18" s="2">
        <f aca="true" t="shared" si="2" ref="D18:D26">B18/(0.1*C18)</f>
        <v>109.87913166107626</v>
      </c>
      <c r="E18" s="2">
        <v>132.54</v>
      </c>
      <c r="F18" s="2"/>
      <c r="G18" s="2"/>
    </row>
    <row r="19" spans="1:7" ht="12.75">
      <c r="A19" s="2">
        <v>2</v>
      </c>
      <c r="B19" s="2">
        <v>1169.94</v>
      </c>
      <c r="C19" s="2">
        <f t="shared" si="1"/>
        <v>63.66526629388757</v>
      </c>
      <c r="D19" s="2">
        <f t="shared" si="2"/>
        <v>183.7642513893521</v>
      </c>
      <c r="E19" s="2">
        <v>183.764</v>
      </c>
      <c r="F19" s="2"/>
      <c r="G19" s="2"/>
    </row>
    <row r="20" spans="1:7" ht="12.75">
      <c r="A20" s="2">
        <v>3</v>
      </c>
      <c r="B20" s="2">
        <v>762</v>
      </c>
      <c r="C20" s="2">
        <f t="shared" si="1"/>
        <v>74.78924672623491</v>
      </c>
      <c r="D20" s="2">
        <f t="shared" si="2"/>
        <v>101.88630496430741</v>
      </c>
      <c r="E20" s="2">
        <v>127.592</v>
      </c>
      <c r="F20" s="2"/>
      <c r="G20" s="2"/>
    </row>
    <row r="21" spans="1:6" ht="12.75">
      <c r="A21" s="2">
        <v>4</v>
      </c>
      <c r="B21" s="2">
        <v>701.26</v>
      </c>
      <c r="C21" s="2">
        <f t="shared" si="1"/>
        <v>42.442688275349816</v>
      </c>
      <c r="D21" s="2">
        <f t="shared" si="2"/>
        <v>165.2251609159458</v>
      </c>
      <c r="E21" s="2">
        <v>200.366</v>
      </c>
      <c r="F21" s="2"/>
    </row>
    <row r="22" spans="1:6" ht="12.75">
      <c r="A22" s="2">
        <v>5</v>
      </c>
      <c r="B22" s="2">
        <v>539.41</v>
      </c>
      <c r="C22" s="2">
        <f t="shared" si="1"/>
        <v>37.68304147692017</v>
      </c>
      <c r="D22" s="2">
        <f t="shared" si="2"/>
        <v>143.14396578906027</v>
      </c>
      <c r="E22" s="2">
        <v>95.968</v>
      </c>
      <c r="F22" s="2"/>
    </row>
    <row r="23" spans="1:6" ht="12.75">
      <c r="A23" s="2">
        <v>6</v>
      </c>
      <c r="B23" s="2">
        <v>375.3</v>
      </c>
      <c r="C23" s="2">
        <f t="shared" si="1"/>
        <v>42.581744032453756</v>
      </c>
      <c r="D23" s="2">
        <f t="shared" si="2"/>
        <v>88.13636184416598</v>
      </c>
      <c r="E23" s="2">
        <v>80.514</v>
      </c>
      <c r="F23" s="2"/>
    </row>
    <row r="24" spans="1:6" ht="12.75">
      <c r="A24" s="2">
        <v>7</v>
      </c>
      <c r="B24" s="2">
        <v>644.48</v>
      </c>
      <c r="C24" s="2">
        <f t="shared" si="1"/>
        <v>40.47428407145637</v>
      </c>
      <c r="D24" s="2">
        <f t="shared" si="2"/>
        <v>159.23197032026215</v>
      </c>
      <c r="E24" s="2">
        <v>159.232</v>
      </c>
      <c r="F24" s="2"/>
    </row>
    <row r="25" spans="1:6" ht="12.75">
      <c r="A25" s="2">
        <v>8</v>
      </c>
      <c r="B25" s="2">
        <v>416.18</v>
      </c>
      <c r="C25" s="2">
        <f t="shared" si="1"/>
        <v>45.947436625391276</v>
      </c>
      <c r="D25" s="2">
        <f t="shared" si="2"/>
        <v>90.57741422946158</v>
      </c>
      <c r="E25" s="2">
        <v>105.082</v>
      </c>
      <c r="F25" s="2"/>
    </row>
    <row r="26" spans="1:6" ht="12.75">
      <c r="A26" s="2">
        <v>9</v>
      </c>
      <c r="B26" s="2">
        <v>471.66</v>
      </c>
      <c r="C26" s="2">
        <f t="shared" si="1"/>
        <v>50.40714143668551</v>
      </c>
      <c r="D26" s="2">
        <f t="shared" si="2"/>
        <v>93.57007490544453</v>
      </c>
      <c r="E26" s="2">
        <v>98.233</v>
      </c>
      <c r="F26" s="2"/>
    </row>
    <row r="27" spans="1:5" ht="12.75">
      <c r="A27" s="2"/>
      <c r="B27" s="2"/>
      <c r="C27" s="2"/>
      <c r="D27" s="2">
        <f>SUM(D18:D26)</f>
        <v>1135.4146360190762</v>
      </c>
      <c r="E27" s="2">
        <f>SUM(E18:E26)</f>
        <v>1183.291</v>
      </c>
    </row>
    <row r="28" spans="1:11" ht="12.75">
      <c r="A28" s="4"/>
      <c r="B28" s="4"/>
      <c r="C28" s="4"/>
      <c r="D28" s="4"/>
      <c r="E28" s="17"/>
      <c r="F28" s="17"/>
      <c r="G28" s="17"/>
      <c r="H28" s="17"/>
      <c r="I28" s="17"/>
      <c r="J28" s="17"/>
      <c r="K28" s="17"/>
    </row>
    <row r="29" spans="1:11" ht="12.75">
      <c r="A29" s="6" t="s">
        <v>0</v>
      </c>
      <c r="B29" s="6">
        <v>1</v>
      </c>
      <c r="C29" s="6">
        <v>2</v>
      </c>
      <c r="D29" s="6">
        <v>3</v>
      </c>
      <c r="E29" s="6">
        <v>4</v>
      </c>
      <c r="F29" s="6">
        <v>5</v>
      </c>
      <c r="G29" s="6">
        <v>6</v>
      </c>
      <c r="H29" s="6">
        <v>7</v>
      </c>
      <c r="I29" s="6">
        <v>8</v>
      </c>
      <c r="J29" s="6">
        <v>9</v>
      </c>
      <c r="K29" s="18" t="s">
        <v>30</v>
      </c>
    </row>
    <row r="30" spans="1:10" ht="12.75">
      <c r="A30" s="2" t="s">
        <v>27</v>
      </c>
      <c r="B30" s="2">
        <v>588.93</v>
      </c>
      <c r="C30" s="2">
        <v>1169.94</v>
      </c>
      <c r="D30" s="2">
        <v>762</v>
      </c>
      <c r="E30" s="2">
        <v>701.26</v>
      </c>
      <c r="F30" s="2">
        <v>539.41</v>
      </c>
      <c r="G30" s="2">
        <v>375.3</v>
      </c>
      <c r="H30" s="2">
        <v>644.48</v>
      </c>
      <c r="I30" s="2">
        <v>416.18</v>
      </c>
      <c r="J30" s="2">
        <v>471.66</v>
      </c>
    </row>
    <row r="31" spans="1:11" ht="12.75">
      <c r="A31" s="16" t="s">
        <v>28</v>
      </c>
      <c r="B31" s="2">
        <v>132.54</v>
      </c>
      <c r="C31" s="2">
        <v>183.764</v>
      </c>
      <c r="D31" s="2">
        <v>127.592</v>
      </c>
      <c r="E31" s="2">
        <v>200.366</v>
      </c>
      <c r="F31" s="2">
        <v>95.968</v>
      </c>
      <c r="G31" s="2">
        <v>80.514</v>
      </c>
      <c r="H31" s="2">
        <v>159.232</v>
      </c>
      <c r="I31" s="2">
        <v>105.082</v>
      </c>
      <c r="J31" s="2">
        <v>98.233</v>
      </c>
      <c r="K31" s="2">
        <f>SUM(B31:J31)</f>
        <v>1183.291</v>
      </c>
    </row>
    <row r="32" spans="1:11" ht="12.75">
      <c r="A32" s="16" t="s">
        <v>29</v>
      </c>
      <c r="B32" s="2">
        <v>109.879</v>
      </c>
      <c r="C32" s="2">
        <v>183.764</v>
      </c>
      <c r="D32" s="2">
        <v>101.886</v>
      </c>
      <c r="E32" s="2">
        <v>165.225</v>
      </c>
      <c r="F32" s="2">
        <v>143.144</v>
      </c>
      <c r="G32" s="2">
        <v>88.136</v>
      </c>
      <c r="H32" s="2">
        <v>159.232</v>
      </c>
      <c r="I32" s="2">
        <v>90.577</v>
      </c>
      <c r="J32" s="2">
        <v>93.57</v>
      </c>
      <c r="K32" s="2">
        <v>1135.415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0">
      <selection activeCell="A29" sqref="A29:K32"/>
    </sheetView>
  </sheetViews>
  <sheetFormatPr defaultColWidth="9.140625" defaultRowHeight="12.75"/>
  <cols>
    <col min="1" max="1" width="12.7109375" style="0" customWidth="1"/>
    <col min="2" max="2" width="12.7109375" style="2" customWidth="1"/>
    <col min="3" max="8" width="12.7109375" style="0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>
        <v>1</v>
      </c>
      <c r="B3" s="2">
        <v>588.93</v>
      </c>
      <c r="C3" s="2">
        <v>160</v>
      </c>
      <c r="D3" s="2">
        <v>93</v>
      </c>
      <c r="E3" s="2">
        <v>82</v>
      </c>
      <c r="F3" s="2">
        <v>45.05</v>
      </c>
      <c r="G3" s="2">
        <f aca="true" t="shared" si="0" ref="G3:G11">((C3-E3)-(D3-F3))/(LN((C3-E3)/(D3-F3)))</f>
        <v>61.76137793386605</v>
      </c>
    </row>
    <row r="4" spans="1:7" ht="12.75">
      <c r="A4" s="2">
        <v>2</v>
      </c>
      <c r="B4" s="2">
        <v>1169.94</v>
      </c>
      <c r="C4" s="2">
        <v>249</v>
      </c>
      <c r="D4" s="2">
        <v>138</v>
      </c>
      <c r="E4" s="2">
        <v>177</v>
      </c>
      <c r="F4" s="2">
        <v>82</v>
      </c>
      <c r="G4" s="2">
        <f t="shared" si="0"/>
        <v>63.66526629388757</v>
      </c>
    </row>
    <row r="5" spans="1:7" ht="12.75">
      <c r="A5" s="2">
        <v>3</v>
      </c>
      <c r="B5" s="2">
        <v>762</v>
      </c>
      <c r="C5" s="2">
        <v>227</v>
      </c>
      <c r="D5" s="2">
        <v>86.124</v>
      </c>
      <c r="E5" s="2">
        <v>160</v>
      </c>
      <c r="F5" s="2">
        <v>60</v>
      </c>
      <c r="G5" s="2">
        <f t="shared" si="0"/>
        <v>43.40023641957704</v>
      </c>
    </row>
    <row r="6" spans="1:7" ht="12.75">
      <c r="A6" s="2">
        <v>4</v>
      </c>
      <c r="B6" s="2">
        <v>112.33</v>
      </c>
      <c r="C6" s="2">
        <v>86.124</v>
      </c>
      <c r="D6" s="2">
        <v>65.36</v>
      </c>
      <c r="E6" s="2">
        <v>45.05</v>
      </c>
      <c r="F6" s="2">
        <v>38</v>
      </c>
      <c r="G6" s="2">
        <f t="shared" si="0"/>
        <v>33.753947027985724</v>
      </c>
    </row>
    <row r="7" spans="1:7" ht="12.75">
      <c r="A7" s="2">
        <v>5</v>
      </c>
      <c r="B7" s="2">
        <v>1128.34</v>
      </c>
      <c r="C7" s="2">
        <v>227</v>
      </c>
      <c r="D7" s="2">
        <v>66.5</v>
      </c>
      <c r="E7" s="2">
        <v>171.69</v>
      </c>
      <c r="F7" s="2">
        <v>38</v>
      </c>
      <c r="G7" s="2">
        <f t="shared" si="0"/>
        <v>40.43437853633445</v>
      </c>
    </row>
    <row r="8" spans="1:7" ht="12.75">
      <c r="A8" s="2">
        <v>6</v>
      </c>
      <c r="B8" s="2">
        <v>375.3</v>
      </c>
      <c r="C8" s="2">
        <v>227</v>
      </c>
      <c r="D8" s="2">
        <v>66</v>
      </c>
      <c r="E8" s="2">
        <v>67</v>
      </c>
      <c r="F8" s="2">
        <v>40</v>
      </c>
      <c r="G8" s="2">
        <f t="shared" si="0"/>
        <v>73.74479978395584</v>
      </c>
    </row>
    <row r="9" spans="1:7" ht="12.75">
      <c r="A9" s="2">
        <v>7</v>
      </c>
      <c r="B9" s="2">
        <v>644.48</v>
      </c>
      <c r="C9" s="2">
        <v>271</v>
      </c>
      <c r="D9" s="2">
        <v>180.25</v>
      </c>
      <c r="E9" s="2">
        <v>222</v>
      </c>
      <c r="F9" s="2">
        <v>116</v>
      </c>
      <c r="G9" s="2">
        <f t="shared" si="0"/>
        <v>56.28107381923395</v>
      </c>
    </row>
    <row r="10" spans="1:7" ht="12.75">
      <c r="A10" s="2">
        <v>8</v>
      </c>
      <c r="B10" s="2">
        <v>416.18</v>
      </c>
      <c r="C10" s="2">
        <v>271</v>
      </c>
      <c r="D10" s="2">
        <v>194.75</v>
      </c>
      <c r="E10" s="2">
        <v>221</v>
      </c>
      <c r="F10" s="2">
        <v>171.69</v>
      </c>
      <c r="G10" s="2">
        <f t="shared" si="0"/>
        <v>34.80964246163225</v>
      </c>
    </row>
    <row r="11" spans="1:7" ht="12.75">
      <c r="A11" s="2">
        <v>9</v>
      </c>
      <c r="B11" s="2">
        <v>471.66</v>
      </c>
      <c r="C11" s="2">
        <v>186.55</v>
      </c>
      <c r="D11" s="2">
        <v>149</v>
      </c>
      <c r="E11" s="2">
        <v>177</v>
      </c>
      <c r="F11" s="2">
        <v>82</v>
      </c>
      <c r="G11" s="2">
        <f t="shared" si="0"/>
        <v>29.489493519949846</v>
      </c>
    </row>
    <row r="12" spans="1:7" ht="12.75">
      <c r="A12" s="2"/>
      <c r="C12" s="2"/>
      <c r="D12" s="2"/>
      <c r="E12" s="2"/>
      <c r="F12" s="2"/>
      <c r="G12" s="2"/>
    </row>
    <row r="13" spans="1:7" ht="12.75">
      <c r="A13" s="2"/>
      <c r="C13" s="2"/>
      <c r="D13" s="2"/>
      <c r="E13" s="2"/>
      <c r="F13" s="2"/>
      <c r="G13" s="2"/>
    </row>
    <row r="14" spans="1:7" s="7" customFormat="1" ht="3" customHeight="1">
      <c r="A14" s="3"/>
      <c r="B14" s="3"/>
      <c r="C14" s="3"/>
      <c r="D14" s="3"/>
      <c r="E14" s="3"/>
      <c r="F14" s="3"/>
      <c r="G14" s="3"/>
    </row>
    <row r="15" spans="1:7" ht="12.75">
      <c r="A15" s="2"/>
      <c r="C15" s="2"/>
      <c r="D15" s="2"/>
      <c r="E15" s="2"/>
      <c r="F15" s="2"/>
      <c r="G15" s="2"/>
    </row>
    <row r="16" spans="1:7" ht="12.75">
      <c r="A16" s="4" t="s">
        <v>0</v>
      </c>
      <c r="B16" s="4" t="s">
        <v>1</v>
      </c>
      <c r="C16" s="4" t="s">
        <v>6</v>
      </c>
      <c r="D16" s="5" t="s">
        <v>7</v>
      </c>
      <c r="E16" s="4" t="s">
        <v>10</v>
      </c>
      <c r="F16" s="2"/>
      <c r="G16" s="2"/>
    </row>
    <row r="17" spans="1:7" ht="12.75">
      <c r="A17" s="6"/>
      <c r="B17" s="6" t="s">
        <v>8</v>
      </c>
      <c r="C17" s="6"/>
      <c r="D17" s="6" t="s">
        <v>9</v>
      </c>
      <c r="E17" s="6" t="s">
        <v>12</v>
      </c>
      <c r="F17" s="2"/>
      <c r="G17" s="2"/>
    </row>
    <row r="18" spans="1:7" ht="12.75">
      <c r="A18" s="2">
        <v>1</v>
      </c>
      <c r="B18" s="2">
        <v>588.93</v>
      </c>
      <c r="C18" s="2">
        <f aca="true" t="shared" si="1" ref="C18:C26">G3</f>
        <v>61.76137793386605</v>
      </c>
      <c r="D18" s="2">
        <f aca="true" t="shared" si="2" ref="D18:D26">B18/(0.1*C18)</f>
        <v>95.35570929628949</v>
      </c>
      <c r="E18" s="2">
        <v>94.83</v>
      </c>
      <c r="G18" s="2"/>
    </row>
    <row r="19" spans="1:7" ht="12.75">
      <c r="A19" s="2">
        <v>2</v>
      </c>
      <c r="B19" s="2">
        <v>1169.94</v>
      </c>
      <c r="C19" s="2">
        <f t="shared" si="1"/>
        <v>63.66526629388757</v>
      </c>
      <c r="D19" s="2">
        <f t="shared" si="2"/>
        <v>183.7642513893521</v>
      </c>
      <c r="E19" s="2">
        <v>183.764</v>
      </c>
      <c r="G19" s="2"/>
    </row>
    <row r="20" spans="1:7" ht="12.75">
      <c r="A20" s="2">
        <v>3</v>
      </c>
      <c r="B20" s="2">
        <v>762</v>
      </c>
      <c r="C20" s="2">
        <f t="shared" si="1"/>
        <v>43.40023641957704</v>
      </c>
      <c r="D20" s="2">
        <f t="shared" si="2"/>
        <v>175.57508042888816</v>
      </c>
      <c r="E20" s="2">
        <v>180.776</v>
      </c>
      <c r="G20" s="2"/>
    </row>
    <row r="21" spans="1:7" ht="12.75">
      <c r="A21" s="2">
        <v>4</v>
      </c>
      <c r="B21" s="2">
        <v>112.33</v>
      </c>
      <c r="C21" s="2">
        <f t="shared" si="1"/>
        <v>33.753947027985724</v>
      </c>
      <c r="D21" s="2">
        <f t="shared" si="2"/>
        <v>33.279071009641065</v>
      </c>
      <c r="E21" s="2">
        <v>41.524</v>
      </c>
      <c r="G21" s="2"/>
    </row>
    <row r="22" spans="1:7" ht="12.75">
      <c r="A22" s="2">
        <v>5</v>
      </c>
      <c r="B22" s="2">
        <v>1128.34</v>
      </c>
      <c r="C22" s="2">
        <f t="shared" si="1"/>
        <v>40.43437853633445</v>
      </c>
      <c r="D22" s="2">
        <f t="shared" si="2"/>
        <v>279.0546166020755</v>
      </c>
      <c r="E22" s="2">
        <v>296.863</v>
      </c>
      <c r="G22" s="2"/>
    </row>
    <row r="23" spans="1:7" ht="12.75">
      <c r="A23" s="2">
        <v>6</v>
      </c>
      <c r="B23" s="2">
        <v>375.3</v>
      </c>
      <c r="C23" s="2">
        <f t="shared" si="1"/>
        <v>73.74479978395584</v>
      </c>
      <c r="D23" s="2">
        <f t="shared" si="2"/>
        <v>50.89172404013381</v>
      </c>
      <c r="E23" s="2">
        <v>50.892</v>
      </c>
      <c r="G23" s="2"/>
    </row>
    <row r="24" spans="1:7" ht="12.75">
      <c r="A24" s="2">
        <v>7</v>
      </c>
      <c r="B24" s="2">
        <v>644.48</v>
      </c>
      <c r="C24" s="2">
        <f t="shared" si="1"/>
        <v>56.28107381923395</v>
      </c>
      <c r="D24" s="2">
        <f t="shared" si="2"/>
        <v>114.51096368025411</v>
      </c>
      <c r="E24" s="2">
        <v>115.883</v>
      </c>
      <c r="G24" s="2"/>
    </row>
    <row r="25" spans="1:7" ht="12.75">
      <c r="A25" s="2">
        <v>8</v>
      </c>
      <c r="B25" s="2">
        <v>416.18</v>
      </c>
      <c r="C25" s="2">
        <f t="shared" si="1"/>
        <v>34.80964246163225</v>
      </c>
      <c r="D25" s="2">
        <f t="shared" si="2"/>
        <v>119.55882639665728</v>
      </c>
      <c r="E25" s="2">
        <v>130.407</v>
      </c>
      <c r="G25" s="2"/>
    </row>
    <row r="26" spans="1:7" ht="12.75">
      <c r="A26" s="2">
        <v>9</v>
      </c>
      <c r="B26" s="2">
        <v>471.66</v>
      </c>
      <c r="C26" s="2">
        <f t="shared" si="1"/>
        <v>29.489493519949846</v>
      </c>
      <c r="D26" s="2">
        <f t="shared" si="2"/>
        <v>159.9417093009477</v>
      </c>
      <c r="E26" s="2">
        <v>156.652</v>
      </c>
      <c r="G26" s="2"/>
    </row>
    <row r="27" spans="1:5" ht="12.75">
      <c r="A27" s="2"/>
      <c r="C27" s="2"/>
      <c r="D27" s="2">
        <f>SUM(D18:D26)</f>
        <v>1211.9319521442392</v>
      </c>
      <c r="E27" s="2">
        <f>SUM(E18:E26)</f>
        <v>1251.5910000000001</v>
      </c>
    </row>
    <row r="28" spans="1:4" ht="12.75">
      <c r="A28" s="2"/>
      <c r="C28" s="2"/>
      <c r="D28" s="2"/>
    </row>
    <row r="29" spans="1:11" ht="12.75">
      <c r="A29" s="6" t="s">
        <v>0</v>
      </c>
      <c r="B29" s="6">
        <v>1</v>
      </c>
      <c r="C29" s="6">
        <v>2</v>
      </c>
      <c r="D29" s="6">
        <v>3</v>
      </c>
      <c r="E29" s="6">
        <v>4</v>
      </c>
      <c r="F29" s="6">
        <v>5</v>
      </c>
      <c r="G29" s="6">
        <v>6</v>
      </c>
      <c r="H29" s="6">
        <v>7</v>
      </c>
      <c r="I29" s="6">
        <v>8</v>
      </c>
      <c r="J29" s="6">
        <v>9</v>
      </c>
      <c r="K29" s="18" t="s">
        <v>30</v>
      </c>
    </row>
    <row r="30" spans="1:10" ht="12.75">
      <c r="A30" s="2" t="s">
        <v>27</v>
      </c>
      <c r="B30" s="2">
        <v>588.93</v>
      </c>
      <c r="C30" s="2">
        <v>1169.94</v>
      </c>
      <c r="D30" s="2">
        <v>762</v>
      </c>
      <c r="E30" s="2">
        <v>112.33</v>
      </c>
      <c r="F30" s="2">
        <v>1128.34</v>
      </c>
      <c r="G30" s="2">
        <v>375.3</v>
      </c>
      <c r="H30" s="2">
        <v>644.48</v>
      </c>
      <c r="I30" s="2">
        <v>416.18</v>
      </c>
      <c r="J30" s="2">
        <v>471.66</v>
      </c>
    </row>
    <row r="31" spans="1:11" ht="12.75">
      <c r="A31" s="16" t="s">
        <v>28</v>
      </c>
      <c r="B31" s="2">
        <v>94.83</v>
      </c>
      <c r="C31" s="2">
        <v>183.764</v>
      </c>
      <c r="D31" s="2">
        <v>180.776</v>
      </c>
      <c r="E31" s="2">
        <v>41.524</v>
      </c>
      <c r="F31" s="2">
        <v>296.863</v>
      </c>
      <c r="G31" s="2">
        <v>50.892</v>
      </c>
      <c r="H31" s="2">
        <v>115.883</v>
      </c>
      <c r="I31" s="2">
        <v>130.407</v>
      </c>
      <c r="J31" s="2">
        <v>156.652</v>
      </c>
      <c r="K31" s="2">
        <f>SUM(B31:J31)</f>
        <v>1251.5910000000001</v>
      </c>
    </row>
    <row r="32" spans="1:11" ht="12.75">
      <c r="A32" s="16" t="s">
        <v>29</v>
      </c>
      <c r="B32" s="2">
        <v>95.356</v>
      </c>
      <c r="C32" s="2">
        <v>183.764</v>
      </c>
      <c r="D32" s="2">
        <v>175.575</v>
      </c>
      <c r="E32" s="2">
        <v>33.279</v>
      </c>
      <c r="F32" s="2">
        <v>279.055</v>
      </c>
      <c r="G32" s="2">
        <v>50.892</v>
      </c>
      <c r="H32" s="2">
        <v>114.511</v>
      </c>
      <c r="I32" s="2">
        <v>119.559</v>
      </c>
      <c r="J32" s="2">
        <v>159.942</v>
      </c>
      <c r="K32" s="2">
        <v>1211.932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7">
      <selection activeCell="A30" sqref="A30:L33"/>
    </sheetView>
  </sheetViews>
  <sheetFormatPr defaultColWidth="9.140625" defaultRowHeight="12.75"/>
  <cols>
    <col min="1" max="1" width="12.7109375" style="0" customWidth="1"/>
    <col min="2" max="2" width="12.7109375" style="2" customWidth="1"/>
    <col min="3" max="8" width="12.7109375" style="0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>
        <v>1</v>
      </c>
      <c r="B3" s="2">
        <v>117.786</v>
      </c>
      <c r="C3" s="2">
        <v>160</v>
      </c>
      <c r="D3" s="2">
        <v>146.6</v>
      </c>
      <c r="E3" s="2">
        <v>114.89</v>
      </c>
      <c r="F3" s="2">
        <v>82</v>
      </c>
      <c r="G3" s="2">
        <f aca="true" t="shared" si="0" ref="G3:G12">((C3-E3)-(D3-F3))/(LN((C3-E3)/(D3-F3)))</f>
        <v>54.272994538468396</v>
      </c>
    </row>
    <row r="4" spans="1:7" ht="12.75">
      <c r="A4" s="2">
        <v>2</v>
      </c>
      <c r="B4" s="2">
        <v>471.144</v>
      </c>
      <c r="C4" s="2">
        <v>146.6</v>
      </c>
      <c r="D4" s="2">
        <v>93</v>
      </c>
      <c r="E4" s="2">
        <v>93.82</v>
      </c>
      <c r="F4" s="2">
        <v>38</v>
      </c>
      <c r="G4" s="2">
        <f t="shared" si="0"/>
        <v>53.88237805761701</v>
      </c>
    </row>
    <row r="5" spans="1:7" ht="12.75">
      <c r="A5" s="2">
        <v>3</v>
      </c>
      <c r="B5" s="2">
        <v>185.536</v>
      </c>
      <c r="C5" s="2">
        <v>249</v>
      </c>
      <c r="D5" s="2">
        <v>211.71</v>
      </c>
      <c r="E5" s="2">
        <v>216.77</v>
      </c>
      <c r="F5" s="2">
        <v>93.82</v>
      </c>
      <c r="G5" s="2">
        <f t="shared" si="0"/>
        <v>66.05213911002572</v>
      </c>
    </row>
    <row r="6" spans="1:7" ht="12.75">
      <c r="A6" s="2">
        <v>4</v>
      </c>
      <c r="B6" s="2">
        <v>222.404</v>
      </c>
      <c r="C6" s="2">
        <v>249</v>
      </c>
      <c r="D6" s="2">
        <v>209.03</v>
      </c>
      <c r="E6" s="2">
        <v>177</v>
      </c>
      <c r="F6" s="2">
        <v>114.89</v>
      </c>
      <c r="G6" s="2">
        <f t="shared" si="0"/>
        <v>82.57591595220245</v>
      </c>
    </row>
    <row r="7" spans="1:7" ht="12.75">
      <c r="A7" s="2">
        <v>5</v>
      </c>
      <c r="B7" s="2">
        <v>762</v>
      </c>
      <c r="C7" s="2">
        <v>210.3</v>
      </c>
      <c r="D7" s="2">
        <v>138</v>
      </c>
      <c r="E7" s="2">
        <v>160</v>
      </c>
      <c r="F7" s="2">
        <v>60</v>
      </c>
      <c r="G7" s="2">
        <f t="shared" si="0"/>
        <v>63.14055903618992</v>
      </c>
    </row>
    <row r="8" spans="1:7" ht="12.75">
      <c r="A8" s="2">
        <v>6</v>
      </c>
      <c r="B8" s="2">
        <v>1301.41</v>
      </c>
      <c r="C8" s="2">
        <v>227</v>
      </c>
      <c r="D8" s="2">
        <v>138.89</v>
      </c>
      <c r="E8" s="2">
        <v>177</v>
      </c>
      <c r="F8" s="2">
        <v>82</v>
      </c>
      <c r="G8" s="2">
        <f t="shared" si="0"/>
        <v>53.370897631436286</v>
      </c>
    </row>
    <row r="9" spans="1:7" ht="12.75">
      <c r="A9" s="2">
        <v>7</v>
      </c>
      <c r="B9" s="2">
        <v>701.26</v>
      </c>
      <c r="C9" s="2">
        <v>138.89</v>
      </c>
      <c r="D9" s="2">
        <v>91.41</v>
      </c>
      <c r="E9" s="2">
        <v>82</v>
      </c>
      <c r="F9" s="2">
        <v>38</v>
      </c>
      <c r="G9" s="2">
        <f t="shared" si="0"/>
        <v>55.131695955976696</v>
      </c>
    </row>
    <row r="10" spans="1:7" ht="12.75">
      <c r="A10" s="2">
        <v>8</v>
      </c>
      <c r="B10" s="2">
        <v>375.3</v>
      </c>
      <c r="C10" s="2">
        <v>91.41</v>
      </c>
      <c r="D10" s="2">
        <v>66</v>
      </c>
      <c r="E10" s="2">
        <v>67</v>
      </c>
      <c r="F10" s="2">
        <v>40</v>
      </c>
      <c r="G10" s="2">
        <f t="shared" si="0"/>
        <v>25.196639320760315</v>
      </c>
    </row>
    <row r="11" spans="1:7" ht="12.75">
      <c r="A11" s="2">
        <v>9</v>
      </c>
      <c r="B11" s="2">
        <v>644.48</v>
      </c>
      <c r="C11" s="2">
        <v>271</v>
      </c>
      <c r="D11" s="2">
        <v>149</v>
      </c>
      <c r="E11" s="2">
        <v>222</v>
      </c>
      <c r="F11" s="2">
        <v>116</v>
      </c>
      <c r="G11" s="2">
        <f t="shared" si="0"/>
        <v>40.47428407145637</v>
      </c>
    </row>
    <row r="12" spans="1:7" ht="12.75">
      <c r="A12" s="2">
        <v>10</v>
      </c>
      <c r="B12" s="2">
        <v>887.84</v>
      </c>
      <c r="C12" s="2">
        <v>271</v>
      </c>
      <c r="D12" s="2">
        <v>149</v>
      </c>
      <c r="E12" s="2">
        <v>221.92</v>
      </c>
      <c r="F12" s="2">
        <v>93.82</v>
      </c>
      <c r="G12" s="2">
        <f t="shared" si="0"/>
        <v>52.07046290094717</v>
      </c>
    </row>
    <row r="13" spans="1:7" ht="12.75">
      <c r="A13" s="2"/>
      <c r="C13" s="2"/>
      <c r="D13" s="2"/>
      <c r="E13" s="2"/>
      <c r="F13" s="2"/>
      <c r="G13" s="2"/>
    </row>
    <row r="14" spans="1:7" s="7" customFormat="1" ht="3" customHeight="1">
      <c r="A14" s="3"/>
      <c r="B14" s="3"/>
      <c r="C14" s="3"/>
      <c r="D14" s="3"/>
      <c r="E14" s="3"/>
      <c r="F14" s="3"/>
      <c r="G14" s="3"/>
    </row>
    <row r="15" spans="1:7" ht="12.75">
      <c r="A15" s="2"/>
      <c r="C15" s="2"/>
      <c r="D15" s="2"/>
      <c r="E15" s="2"/>
      <c r="F15" s="2"/>
      <c r="G15" s="2"/>
    </row>
    <row r="16" spans="1:7" ht="12.75">
      <c r="A16" s="4" t="s">
        <v>0</v>
      </c>
      <c r="B16" s="4" t="s">
        <v>1</v>
      </c>
      <c r="C16" s="4" t="s">
        <v>6</v>
      </c>
      <c r="D16" s="5" t="s">
        <v>7</v>
      </c>
      <c r="E16" s="4" t="s">
        <v>10</v>
      </c>
      <c r="F16" s="2"/>
      <c r="G16" s="2"/>
    </row>
    <row r="17" spans="1:7" ht="12.75">
      <c r="A17" s="6"/>
      <c r="B17" s="6" t="s">
        <v>8</v>
      </c>
      <c r="C17" s="6"/>
      <c r="D17" s="6" t="s">
        <v>9</v>
      </c>
      <c r="E17" s="6" t="s">
        <v>13</v>
      </c>
      <c r="F17" s="2"/>
      <c r="G17" s="2"/>
    </row>
    <row r="18" spans="1:7" ht="12.75">
      <c r="A18" s="2">
        <v>1</v>
      </c>
      <c r="B18" s="2">
        <v>117.786</v>
      </c>
      <c r="C18" s="2">
        <f aca="true" t="shared" si="1" ref="C18:C27">G3</f>
        <v>54.272994538468396</v>
      </c>
      <c r="D18" s="2">
        <f aca="true" t="shared" si="2" ref="D18:D27">B18/(0.1*C18)</f>
        <v>21.70250619145659</v>
      </c>
      <c r="E18" s="14">
        <v>22.017</v>
      </c>
      <c r="G18" s="13"/>
    </row>
    <row r="19" spans="1:7" ht="12.75">
      <c r="A19" s="2">
        <v>2</v>
      </c>
      <c r="B19" s="2">
        <v>471.144</v>
      </c>
      <c r="C19" s="2">
        <f t="shared" si="1"/>
        <v>53.88237805761701</v>
      </c>
      <c r="D19" s="2">
        <f t="shared" si="2"/>
        <v>87.43934788776409</v>
      </c>
      <c r="E19" s="14">
        <v>89.02</v>
      </c>
      <c r="G19" s="13"/>
    </row>
    <row r="20" spans="1:7" ht="12.75">
      <c r="A20" s="2">
        <v>3</v>
      </c>
      <c r="B20" s="2">
        <v>185.536</v>
      </c>
      <c r="C20" s="2">
        <f t="shared" si="1"/>
        <v>66.05213911002572</v>
      </c>
      <c r="D20" s="2">
        <f t="shared" si="2"/>
        <v>28.089324963563282</v>
      </c>
      <c r="E20" s="14">
        <v>30.75</v>
      </c>
      <c r="G20" s="13"/>
    </row>
    <row r="21" spans="1:7" ht="12.75">
      <c r="A21" s="2">
        <v>4</v>
      </c>
      <c r="B21" s="2">
        <v>222.404</v>
      </c>
      <c r="C21" s="2">
        <f t="shared" si="1"/>
        <v>82.57591595220245</v>
      </c>
      <c r="D21" s="2">
        <f t="shared" si="2"/>
        <v>26.93327678360049</v>
      </c>
      <c r="E21" s="14">
        <v>27.078</v>
      </c>
      <c r="G21" s="13"/>
    </row>
    <row r="22" spans="1:7" ht="12.75">
      <c r="A22" s="2">
        <v>5</v>
      </c>
      <c r="B22" s="2">
        <v>762</v>
      </c>
      <c r="C22" s="2">
        <f t="shared" si="1"/>
        <v>63.14055903618992</v>
      </c>
      <c r="D22" s="2">
        <f t="shared" si="2"/>
        <v>120.68312533679796</v>
      </c>
      <c r="E22" s="14">
        <v>120.762</v>
      </c>
      <c r="G22" s="13"/>
    </row>
    <row r="23" spans="1:7" ht="12.75">
      <c r="A23" s="2">
        <v>6</v>
      </c>
      <c r="B23" s="2">
        <v>1301.41</v>
      </c>
      <c r="C23" s="2">
        <f t="shared" si="1"/>
        <v>53.370897631436286</v>
      </c>
      <c r="D23" s="2">
        <f t="shared" si="2"/>
        <v>243.84262917726332</v>
      </c>
      <c r="E23" s="14">
        <v>248.471</v>
      </c>
      <c r="G23" s="13"/>
    </row>
    <row r="24" spans="1:7" ht="12.75">
      <c r="A24" s="2">
        <v>7</v>
      </c>
      <c r="B24" s="2">
        <v>701.26</v>
      </c>
      <c r="C24" s="2">
        <f t="shared" si="1"/>
        <v>55.131695955976696</v>
      </c>
      <c r="D24" s="2">
        <f t="shared" si="2"/>
        <v>127.19724794244752</v>
      </c>
      <c r="E24" s="14">
        <v>128.823</v>
      </c>
      <c r="G24" s="13"/>
    </row>
    <row r="25" spans="1:7" ht="12.75">
      <c r="A25" s="2">
        <v>8</v>
      </c>
      <c r="B25" s="2">
        <v>375.3</v>
      </c>
      <c r="C25" s="2">
        <f t="shared" si="1"/>
        <v>25.196639320760315</v>
      </c>
      <c r="D25" s="2">
        <f t="shared" si="2"/>
        <v>148.94843523468558</v>
      </c>
      <c r="E25" s="14">
        <v>150.6</v>
      </c>
      <c r="G25" s="13"/>
    </row>
    <row r="26" spans="1:7" ht="12.75">
      <c r="A26" s="2">
        <v>9</v>
      </c>
      <c r="B26" s="2">
        <v>644.48</v>
      </c>
      <c r="C26" s="2">
        <f t="shared" si="1"/>
        <v>40.47428407145637</v>
      </c>
      <c r="D26" s="2">
        <f t="shared" si="2"/>
        <v>159.23197032026215</v>
      </c>
      <c r="E26" s="14">
        <v>159.232</v>
      </c>
      <c r="G26" s="13"/>
    </row>
    <row r="27" spans="1:7" ht="12.75">
      <c r="A27" s="2">
        <v>10</v>
      </c>
      <c r="B27" s="2">
        <v>887.84</v>
      </c>
      <c r="C27" s="2">
        <f t="shared" si="1"/>
        <v>52.07046290094717</v>
      </c>
      <c r="D27" s="2">
        <f t="shared" si="2"/>
        <v>170.50741447966848</v>
      </c>
      <c r="E27" s="14">
        <v>170.125</v>
      </c>
      <c r="G27" s="13"/>
    </row>
    <row r="28" spans="1:6" ht="12.75">
      <c r="A28" s="2"/>
      <c r="C28" s="2"/>
      <c r="D28" s="2">
        <f>SUM(D18:D27)</f>
        <v>1134.5752783175094</v>
      </c>
      <c r="E28" s="2">
        <f>SUM(E18:E27)</f>
        <v>1146.878</v>
      </c>
      <c r="F28" s="13"/>
    </row>
    <row r="29" spans="3:10" ht="12.75">
      <c r="C29" s="2"/>
      <c r="D29" s="2"/>
      <c r="E29" s="2"/>
      <c r="F29" s="2"/>
      <c r="G29" s="2"/>
      <c r="H29" s="2"/>
      <c r="I29" s="2"/>
      <c r="J29" s="2"/>
    </row>
    <row r="30" spans="1:12" ht="12.75">
      <c r="A30" s="6" t="s">
        <v>0</v>
      </c>
      <c r="B30" s="6">
        <v>1</v>
      </c>
      <c r="C30" s="6">
        <v>2</v>
      </c>
      <c r="D30" s="6">
        <v>3</v>
      </c>
      <c r="E30" s="6">
        <v>4</v>
      </c>
      <c r="F30" s="6">
        <v>5</v>
      </c>
      <c r="G30" s="6">
        <v>6</v>
      </c>
      <c r="H30" s="6">
        <v>7</v>
      </c>
      <c r="I30" s="6">
        <v>8</v>
      </c>
      <c r="J30" s="6">
        <v>9</v>
      </c>
      <c r="K30" s="6">
        <v>10</v>
      </c>
      <c r="L30" s="18" t="s">
        <v>30</v>
      </c>
    </row>
    <row r="31" spans="1:11" ht="12.75">
      <c r="A31" s="2" t="s">
        <v>27</v>
      </c>
      <c r="B31" s="2">
        <v>117.786</v>
      </c>
      <c r="C31" s="2">
        <v>471.144</v>
      </c>
      <c r="D31" s="2">
        <v>185.536</v>
      </c>
      <c r="E31" s="2">
        <v>222.404</v>
      </c>
      <c r="F31" s="2">
        <v>762</v>
      </c>
      <c r="G31" s="2">
        <v>1301.41</v>
      </c>
      <c r="H31" s="2">
        <v>701.26</v>
      </c>
      <c r="I31" s="2">
        <v>375.3</v>
      </c>
      <c r="J31" s="2">
        <v>644.48</v>
      </c>
      <c r="K31" s="2">
        <v>887.84</v>
      </c>
    </row>
    <row r="32" spans="1:12" ht="12.75">
      <c r="A32" s="16" t="s">
        <v>28</v>
      </c>
      <c r="B32" s="14">
        <v>22.017</v>
      </c>
      <c r="C32" s="14">
        <v>89.02</v>
      </c>
      <c r="D32" s="14">
        <v>30.75</v>
      </c>
      <c r="E32" s="14">
        <v>27.078</v>
      </c>
      <c r="F32" s="14">
        <v>120.762</v>
      </c>
      <c r="G32" s="14">
        <v>248.471</v>
      </c>
      <c r="H32" s="14">
        <v>128.823</v>
      </c>
      <c r="I32" s="14">
        <v>150.6</v>
      </c>
      <c r="J32" s="14">
        <v>159.232</v>
      </c>
      <c r="K32" s="14">
        <v>170.125</v>
      </c>
      <c r="L32" s="2">
        <f>SUM(B32:K32)</f>
        <v>1146.878</v>
      </c>
    </row>
    <row r="33" spans="1:12" ht="12.75">
      <c r="A33" s="16" t="s">
        <v>29</v>
      </c>
      <c r="B33" s="2">
        <v>21.703</v>
      </c>
      <c r="C33" s="14">
        <v>87.439</v>
      </c>
      <c r="D33" s="14">
        <v>28.089</v>
      </c>
      <c r="E33" s="14">
        <v>26.933</v>
      </c>
      <c r="F33" s="14">
        <v>120.683</v>
      </c>
      <c r="G33" s="14">
        <v>243.843</v>
      </c>
      <c r="H33" s="14">
        <v>127.197</v>
      </c>
      <c r="I33" s="14">
        <v>148.948</v>
      </c>
      <c r="J33" s="14">
        <v>159.232</v>
      </c>
      <c r="K33" s="14">
        <v>170.507</v>
      </c>
      <c r="L33" s="14">
        <v>1134.575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7">
      <selection activeCell="A30" sqref="A30:L34"/>
    </sheetView>
  </sheetViews>
  <sheetFormatPr defaultColWidth="9.140625" defaultRowHeight="12.75"/>
  <cols>
    <col min="1" max="1" width="12.7109375" style="0" customWidth="1"/>
    <col min="2" max="2" width="12.7109375" style="2" customWidth="1"/>
    <col min="3" max="8" width="12.7109375" style="0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>
        <v>1</v>
      </c>
      <c r="B3" s="2">
        <v>588.93</v>
      </c>
      <c r="C3" s="2">
        <v>160</v>
      </c>
      <c r="D3" s="2">
        <v>93</v>
      </c>
      <c r="E3" s="2">
        <v>107.78</v>
      </c>
      <c r="F3" s="2">
        <v>38</v>
      </c>
      <c r="G3" s="2">
        <f aca="true" t="shared" si="0" ref="G3:G12">((C3-E3)-(D3-F3))/(LN((C3-E3)/(D3-F3)))</f>
        <v>53.597984539645154</v>
      </c>
    </row>
    <row r="4" spans="1:7" ht="12.75">
      <c r="A4" s="2">
        <v>2</v>
      </c>
      <c r="B4" s="2">
        <v>1120.741</v>
      </c>
      <c r="C4" s="2">
        <v>249</v>
      </c>
      <c r="D4" s="2">
        <v>142.67</v>
      </c>
      <c r="E4" s="2">
        <v>177</v>
      </c>
      <c r="F4" s="2">
        <v>82</v>
      </c>
      <c r="G4" s="2">
        <f t="shared" si="0"/>
        <v>66.17342175473402</v>
      </c>
    </row>
    <row r="5" spans="1:7" ht="12.75">
      <c r="A5" s="2">
        <v>3</v>
      </c>
      <c r="B5" s="2">
        <v>49.199</v>
      </c>
      <c r="C5" s="2">
        <v>142.67</v>
      </c>
      <c r="D5" s="2">
        <v>138</v>
      </c>
      <c r="E5" s="2">
        <v>82</v>
      </c>
      <c r="F5" s="2">
        <v>78.91</v>
      </c>
      <c r="G5" s="2">
        <f t="shared" si="0"/>
        <v>59.87652566816797</v>
      </c>
    </row>
    <row r="6" spans="1:7" ht="12.75">
      <c r="A6" s="2">
        <v>4</v>
      </c>
      <c r="B6" s="2">
        <v>762</v>
      </c>
      <c r="C6" s="2">
        <v>227</v>
      </c>
      <c r="D6" s="2">
        <v>114.29</v>
      </c>
      <c r="E6" s="2">
        <v>160</v>
      </c>
      <c r="F6" s="2">
        <v>60</v>
      </c>
      <c r="G6" s="2">
        <f t="shared" si="0"/>
        <v>60.42236570231218</v>
      </c>
    </row>
    <row r="7" spans="1:7" ht="12.75">
      <c r="A7" s="2">
        <v>5</v>
      </c>
      <c r="B7" s="2">
        <v>588.609</v>
      </c>
      <c r="C7" s="2">
        <v>227</v>
      </c>
      <c r="D7" s="2">
        <v>153.51</v>
      </c>
      <c r="E7" s="2">
        <v>177.52</v>
      </c>
      <c r="F7" s="2">
        <v>107.78</v>
      </c>
      <c r="G7" s="2">
        <f t="shared" si="0"/>
        <v>47.5803731713606</v>
      </c>
    </row>
    <row r="8" spans="1:7" ht="12.75">
      <c r="A8" s="2">
        <v>6</v>
      </c>
      <c r="B8" s="2">
        <v>375.3</v>
      </c>
      <c r="C8" s="2">
        <v>153.51</v>
      </c>
      <c r="D8" s="2">
        <v>106.65</v>
      </c>
      <c r="E8" s="2">
        <v>67</v>
      </c>
      <c r="F8" s="2">
        <v>40</v>
      </c>
      <c r="G8" s="2">
        <f t="shared" si="0"/>
        <v>76.14885630909227</v>
      </c>
    </row>
    <row r="9" spans="1:7" ht="12.75">
      <c r="A9" s="2">
        <v>7</v>
      </c>
      <c r="B9" s="2">
        <v>652.061</v>
      </c>
      <c r="C9" s="2">
        <v>110.15</v>
      </c>
      <c r="D9" s="2">
        <v>66</v>
      </c>
      <c r="E9" s="2">
        <v>78.91</v>
      </c>
      <c r="F9" s="2">
        <v>38</v>
      </c>
      <c r="G9" s="2">
        <f t="shared" si="0"/>
        <v>29.590442305675623</v>
      </c>
    </row>
    <row r="10" spans="1:7" ht="12.75">
      <c r="A10" s="2">
        <v>8</v>
      </c>
      <c r="B10" s="2">
        <v>644.48</v>
      </c>
      <c r="C10" s="2">
        <v>271</v>
      </c>
      <c r="D10" s="2">
        <v>185.6</v>
      </c>
      <c r="E10" s="2">
        <v>222</v>
      </c>
      <c r="F10" s="2">
        <v>116</v>
      </c>
      <c r="G10" s="2">
        <f t="shared" si="0"/>
        <v>58.69877871267962</v>
      </c>
    </row>
    <row r="11" spans="1:7" ht="12.75">
      <c r="A11" s="2">
        <v>9</v>
      </c>
      <c r="B11" s="2">
        <v>366.981</v>
      </c>
      <c r="C11" s="2">
        <v>271</v>
      </c>
      <c r="D11" s="2">
        <v>197.79</v>
      </c>
      <c r="E11" s="2">
        <v>221</v>
      </c>
      <c r="F11" s="2">
        <v>177.52</v>
      </c>
      <c r="G11" s="2">
        <f t="shared" si="0"/>
        <v>32.92792573929557</v>
      </c>
    </row>
    <row r="12" spans="1:7" ht="12.75">
      <c r="A12" s="2">
        <v>10</v>
      </c>
      <c r="B12" s="2">
        <v>520.859</v>
      </c>
      <c r="C12" s="2">
        <v>190.47</v>
      </c>
      <c r="D12" s="2">
        <v>149</v>
      </c>
      <c r="E12" s="2">
        <v>177</v>
      </c>
      <c r="F12" s="2">
        <v>82</v>
      </c>
      <c r="G12" s="2">
        <f t="shared" si="0"/>
        <v>33.368082579660296</v>
      </c>
    </row>
    <row r="13" spans="1:7" ht="12.75">
      <c r="A13" s="2"/>
      <c r="C13" s="2"/>
      <c r="D13" s="2"/>
      <c r="E13" s="2"/>
      <c r="F13" s="2"/>
      <c r="G13" s="2"/>
    </row>
    <row r="14" spans="1:7" s="7" customFormat="1" ht="3" customHeight="1">
      <c r="A14" s="3"/>
      <c r="B14" s="3"/>
      <c r="C14" s="3"/>
      <c r="D14" s="3"/>
      <c r="E14" s="3"/>
      <c r="F14" s="3"/>
      <c r="G14" s="3"/>
    </row>
    <row r="15" spans="1:7" ht="12.75">
      <c r="A15" s="2"/>
      <c r="C15" s="2"/>
      <c r="D15" s="2"/>
      <c r="E15" s="2"/>
      <c r="F15" s="2"/>
      <c r="G15" s="2"/>
    </row>
    <row r="16" spans="1:7" ht="12.75">
      <c r="A16" s="4" t="s">
        <v>0</v>
      </c>
      <c r="B16" s="4" t="s">
        <v>1</v>
      </c>
      <c r="C16" s="4" t="s">
        <v>6</v>
      </c>
      <c r="D16" s="5" t="s">
        <v>7</v>
      </c>
      <c r="E16" s="4" t="s">
        <v>10</v>
      </c>
      <c r="F16" s="2"/>
      <c r="G16" s="2"/>
    </row>
    <row r="17" spans="1:7" ht="12.75">
      <c r="A17" s="6"/>
      <c r="B17" s="6" t="s">
        <v>8</v>
      </c>
      <c r="C17" s="6"/>
      <c r="D17" s="6" t="s">
        <v>9</v>
      </c>
      <c r="E17" s="6" t="s">
        <v>25</v>
      </c>
      <c r="F17" s="2"/>
      <c r="G17" s="2"/>
    </row>
    <row r="18" spans="1:7" ht="12.75">
      <c r="A18" s="2">
        <v>1</v>
      </c>
      <c r="B18" s="2">
        <v>588.93</v>
      </c>
      <c r="C18" s="2">
        <f aca="true" t="shared" si="1" ref="C18:C27">G3</f>
        <v>53.597984539645154</v>
      </c>
      <c r="D18" s="2">
        <f aca="true" t="shared" si="2" ref="D18:D27">B18/(0.1*C18)</f>
        <v>109.87913166107626</v>
      </c>
      <c r="E18" s="14">
        <v>112.271</v>
      </c>
      <c r="F18" s="13"/>
      <c r="G18" s="2"/>
    </row>
    <row r="19" spans="1:7" ht="12.75">
      <c r="A19" s="2">
        <v>2</v>
      </c>
      <c r="B19" s="2">
        <v>1120.741</v>
      </c>
      <c r="C19" s="2">
        <f t="shared" si="1"/>
        <v>66.17342175473402</v>
      </c>
      <c r="D19" s="2">
        <f t="shared" si="2"/>
        <v>169.36422060112412</v>
      </c>
      <c r="E19" s="14">
        <v>170.275</v>
      </c>
      <c r="F19" s="13"/>
      <c r="G19" s="2"/>
    </row>
    <row r="20" spans="1:7" ht="12.75">
      <c r="A20" s="2">
        <v>3</v>
      </c>
      <c r="B20" s="2">
        <v>49.199</v>
      </c>
      <c r="C20" s="2">
        <f t="shared" si="1"/>
        <v>59.87652566816797</v>
      </c>
      <c r="D20" s="2">
        <f t="shared" si="2"/>
        <v>8.216742613400422</v>
      </c>
      <c r="E20" s="14">
        <v>7.441</v>
      </c>
      <c r="F20" s="13"/>
      <c r="G20" s="2"/>
    </row>
    <row r="21" spans="1:7" ht="12.75">
      <c r="A21" s="2">
        <v>4</v>
      </c>
      <c r="B21" s="2">
        <v>762</v>
      </c>
      <c r="C21" s="2">
        <f t="shared" si="1"/>
        <v>60.42236570231218</v>
      </c>
      <c r="D21" s="2">
        <f t="shared" si="2"/>
        <v>126.11224190628481</v>
      </c>
      <c r="E21" s="14">
        <v>127.125</v>
      </c>
      <c r="F21" s="13"/>
      <c r="G21" s="2"/>
    </row>
    <row r="22" spans="1:7" ht="12.75">
      <c r="A22" s="2">
        <v>5</v>
      </c>
      <c r="B22" s="2">
        <v>588.609</v>
      </c>
      <c r="C22" s="2">
        <f t="shared" si="1"/>
        <v>47.5803731713606</v>
      </c>
      <c r="D22" s="2">
        <f t="shared" si="2"/>
        <v>123.70836140358254</v>
      </c>
      <c r="E22" s="14">
        <v>127.883</v>
      </c>
      <c r="F22" s="13"/>
      <c r="G22" s="2"/>
    </row>
    <row r="23" spans="1:7" ht="12.75">
      <c r="A23" s="2">
        <v>6</v>
      </c>
      <c r="B23" s="2">
        <v>375.3</v>
      </c>
      <c r="C23" s="2">
        <f t="shared" si="1"/>
        <v>76.14885630909227</v>
      </c>
      <c r="D23" s="2">
        <f t="shared" si="2"/>
        <v>49.28504749652934</v>
      </c>
      <c r="E23" s="14">
        <v>49.719</v>
      </c>
      <c r="F23" s="13"/>
      <c r="G23" s="2"/>
    </row>
    <row r="24" spans="1:6" ht="12.75">
      <c r="A24" s="2">
        <v>7</v>
      </c>
      <c r="B24" s="2">
        <v>652.061</v>
      </c>
      <c r="C24" s="2">
        <f t="shared" si="1"/>
        <v>29.590442305675623</v>
      </c>
      <c r="D24" s="2">
        <f t="shared" si="2"/>
        <v>220.3620321940679</v>
      </c>
      <c r="E24" s="14">
        <v>227.113</v>
      </c>
      <c r="F24" s="13"/>
    </row>
    <row r="25" spans="1:6" ht="12.75">
      <c r="A25" s="2">
        <v>8</v>
      </c>
      <c r="B25" s="2">
        <v>644.48</v>
      </c>
      <c r="C25" s="2">
        <f t="shared" si="1"/>
        <v>58.69877871267962</v>
      </c>
      <c r="D25" s="2">
        <f t="shared" si="2"/>
        <v>109.79444788018814</v>
      </c>
      <c r="E25" s="14">
        <v>110.56</v>
      </c>
      <c r="F25" s="13"/>
    </row>
    <row r="26" spans="1:6" ht="12.75">
      <c r="A26" s="2">
        <v>9</v>
      </c>
      <c r="B26" s="2">
        <v>366.981</v>
      </c>
      <c r="C26" s="2">
        <f t="shared" si="1"/>
        <v>32.92792573929557</v>
      </c>
      <c r="D26" s="2">
        <f t="shared" si="2"/>
        <v>111.4497775856108</v>
      </c>
      <c r="E26" s="14">
        <v>112.351</v>
      </c>
      <c r="F26" s="13"/>
    </row>
    <row r="27" spans="1:6" ht="12.75">
      <c r="A27" s="2">
        <v>10</v>
      </c>
      <c r="B27" s="2">
        <v>520.859</v>
      </c>
      <c r="C27" s="2">
        <f t="shared" si="1"/>
        <v>33.368082579660296</v>
      </c>
      <c r="D27" s="2">
        <f t="shared" si="2"/>
        <v>156.09497451840178</v>
      </c>
      <c r="E27" s="14">
        <v>154.567</v>
      </c>
      <c r="F27" s="13"/>
    </row>
    <row r="28" spans="1:5" ht="12.75">
      <c r="A28" s="2"/>
      <c r="C28" s="2"/>
      <c r="D28" s="2">
        <f>SUM(D18:D27)</f>
        <v>1184.266977860266</v>
      </c>
      <c r="E28" s="2">
        <f>SUM(E18:E27)</f>
        <v>1199.3049999999998</v>
      </c>
    </row>
    <row r="29" spans="3:10" ht="12.75">
      <c r="C29" s="2"/>
      <c r="D29" s="2"/>
      <c r="E29" s="2"/>
      <c r="F29" s="2"/>
      <c r="G29" s="2"/>
      <c r="H29" s="2"/>
      <c r="I29" s="2"/>
      <c r="J29" s="2"/>
    </row>
    <row r="30" spans="1:12" ht="12.75">
      <c r="A30" s="6" t="s">
        <v>0</v>
      </c>
      <c r="B30" s="6">
        <v>1</v>
      </c>
      <c r="C30" s="6">
        <v>2</v>
      </c>
      <c r="D30" s="6">
        <v>3</v>
      </c>
      <c r="E30" s="6">
        <v>4</v>
      </c>
      <c r="F30" s="6">
        <v>5</v>
      </c>
      <c r="G30" s="6">
        <v>6</v>
      </c>
      <c r="H30" s="6">
        <v>7</v>
      </c>
      <c r="I30" s="6">
        <v>8</v>
      </c>
      <c r="J30" s="6">
        <v>9</v>
      </c>
      <c r="K30" s="6">
        <v>10</v>
      </c>
      <c r="L30" s="18" t="s">
        <v>30</v>
      </c>
    </row>
    <row r="31" spans="1:11" ht="12.75">
      <c r="A31" s="2" t="s">
        <v>27</v>
      </c>
      <c r="B31" s="2">
        <v>588.93</v>
      </c>
      <c r="C31" s="2">
        <v>1120.741</v>
      </c>
      <c r="D31" s="2">
        <v>49.199</v>
      </c>
      <c r="E31" s="2">
        <v>762</v>
      </c>
      <c r="F31" s="2">
        <v>588.609</v>
      </c>
      <c r="G31" s="2">
        <v>375.3</v>
      </c>
      <c r="H31" s="2">
        <v>652.061</v>
      </c>
      <c r="I31" s="2">
        <v>644.48</v>
      </c>
      <c r="J31" s="2">
        <v>366.981</v>
      </c>
      <c r="K31" s="2">
        <v>520.859</v>
      </c>
    </row>
    <row r="32" spans="1:12" ht="12.75">
      <c r="A32" s="16" t="s">
        <v>28</v>
      </c>
      <c r="B32" s="14">
        <v>112.271</v>
      </c>
      <c r="C32" s="14">
        <v>170.275</v>
      </c>
      <c r="D32" s="14">
        <v>7.441</v>
      </c>
      <c r="E32" s="14">
        <v>127.125</v>
      </c>
      <c r="F32" s="14">
        <v>127.883</v>
      </c>
      <c r="G32" s="14">
        <v>49.719</v>
      </c>
      <c r="H32" s="14">
        <v>227.113</v>
      </c>
      <c r="I32" s="14">
        <v>110.56</v>
      </c>
      <c r="J32" s="14">
        <v>112.351</v>
      </c>
      <c r="K32" s="14">
        <v>154.567</v>
      </c>
      <c r="L32" s="2">
        <f>SUM(B32:K32)</f>
        <v>1199.3049999999998</v>
      </c>
    </row>
    <row r="33" spans="1:12" ht="12.75">
      <c r="A33" s="16" t="s">
        <v>29</v>
      </c>
      <c r="B33" s="2">
        <v>109.879</v>
      </c>
      <c r="C33" s="14">
        <v>169.364</v>
      </c>
      <c r="D33" s="14">
        <v>8.2167</v>
      </c>
      <c r="E33" s="14">
        <v>126.112</v>
      </c>
      <c r="F33" s="14">
        <v>123.708</v>
      </c>
      <c r="G33" s="14">
        <v>49.285</v>
      </c>
      <c r="H33" s="14">
        <v>220.362</v>
      </c>
      <c r="I33" s="14">
        <v>109.794</v>
      </c>
      <c r="J33" s="14">
        <v>111.45</v>
      </c>
      <c r="K33" s="14">
        <v>156.095</v>
      </c>
      <c r="L33" s="14">
        <v>1184.267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0">
      <selection activeCell="A29" sqref="A29:K32"/>
    </sheetView>
  </sheetViews>
  <sheetFormatPr defaultColWidth="9.140625" defaultRowHeight="12.75"/>
  <cols>
    <col min="1" max="1" width="12.7109375" style="0" customWidth="1"/>
    <col min="2" max="2" width="12.7109375" style="2" customWidth="1"/>
    <col min="3" max="8" width="12.7109375" style="0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>
        <v>1</v>
      </c>
      <c r="B3" s="2">
        <v>588.93</v>
      </c>
      <c r="C3" s="2">
        <v>160</v>
      </c>
      <c r="D3" s="2">
        <v>93</v>
      </c>
      <c r="E3" s="2">
        <v>107.78</v>
      </c>
      <c r="F3" s="2">
        <v>38</v>
      </c>
      <c r="G3" s="2">
        <f aca="true" t="shared" si="0" ref="G3:G11">((C3-E3)-(D3-F3))/(LN((C3-E3)/(D3-F3)))</f>
        <v>53.597984539645154</v>
      </c>
    </row>
    <row r="4" spans="1:7" ht="12.75">
      <c r="A4" s="2">
        <v>2</v>
      </c>
      <c r="B4" s="2">
        <v>67.75</v>
      </c>
      <c r="C4" s="2">
        <v>249</v>
      </c>
      <c r="D4" s="2">
        <v>242.57</v>
      </c>
      <c r="E4" s="2">
        <v>222</v>
      </c>
      <c r="F4" s="2">
        <v>116</v>
      </c>
      <c r="G4" s="2">
        <f t="shared" si="0"/>
        <v>64.44832687097237</v>
      </c>
    </row>
    <row r="5" spans="1:7" ht="12.75">
      <c r="A5" s="2">
        <v>3</v>
      </c>
      <c r="B5" s="2">
        <v>340.19</v>
      </c>
      <c r="C5" s="2">
        <v>242.57</v>
      </c>
      <c r="D5" s="2">
        <v>210.29</v>
      </c>
      <c r="E5" s="2">
        <v>177</v>
      </c>
      <c r="F5" s="2">
        <v>157.31</v>
      </c>
      <c r="G5" s="2">
        <f t="shared" si="0"/>
        <v>59.05148297088488</v>
      </c>
    </row>
    <row r="6" spans="1:7" ht="12.75">
      <c r="A6" s="2">
        <v>4</v>
      </c>
      <c r="B6" s="2">
        <v>762</v>
      </c>
      <c r="C6" s="2">
        <v>210.29</v>
      </c>
      <c r="D6" s="2">
        <v>138</v>
      </c>
      <c r="E6" s="2">
        <v>160</v>
      </c>
      <c r="F6" s="2">
        <v>60</v>
      </c>
      <c r="G6" s="2">
        <f t="shared" si="0"/>
        <v>63.134739879201824</v>
      </c>
    </row>
    <row r="7" spans="1:7" ht="12.75">
      <c r="A7" s="2">
        <v>5</v>
      </c>
      <c r="B7" s="2">
        <v>1301.41</v>
      </c>
      <c r="C7" s="2">
        <v>227</v>
      </c>
      <c r="D7" s="2">
        <v>138.89</v>
      </c>
      <c r="E7" s="2">
        <v>157.31</v>
      </c>
      <c r="F7" s="2">
        <v>82</v>
      </c>
      <c r="G7" s="2">
        <f t="shared" si="0"/>
        <v>63.0736820281704</v>
      </c>
    </row>
    <row r="8" spans="1:7" ht="12.75">
      <c r="A8" s="2">
        <v>6</v>
      </c>
      <c r="B8" s="2">
        <v>375.3</v>
      </c>
      <c r="C8" s="2">
        <v>138.89</v>
      </c>
      <c r="D8" s="2">
        <v>68.45</v>
      </c>
      <c r="E8" s="2">
        <v>67</v>
      </c>
      <c r="F8" s="2">
        <v>40</v>
      </c>
      <c r="G8" s="2">
        <f t="shared" si="0"/>
        <v>46.861396864278035</v>
      </c>
    </row>
    <row r="9" spans="1:7" ht="12.75">
      <c r="A9" s="2">
        <v>7</v>
      </c>
      <c r="B9" s="2">
        <v>701.26</v>
      </c>
      <c r="C9" s="2">
        <v>138.89</v>
      </c>
      <c r="D9" s="2">
        <v>64.62</v>
      </c>
      <c r="E9" s="2">
        <v>82</v>
      </c>
      <c r="F9" s="2">
        <v>38</v>
      </c>
      <c r="G9" s="2">
        <f t="shared" si="0"/>
        <v>39.85743674070743</v>
      </c>
    </row>
    <row r="10" spans="1:7" ht="12.75">
      <c r="A10" s="2">
        <v>8</v>
      </c>
      <c r="B10" s="2">
        <v>576.73</v>
      </c>
      <c r="C10" s="2">
        <v>271</v>
      </c>
      <c r="D10" s="2">
        <v>149</v>
      </c>
      <c r="E10" s="2">
        <v>222</v>
      </c>
      <c r="F10" s="2">
        <v>116</v>
      </c>
      <c r="G10" s="2">
        <f t="shared" si="0"/>
        <v>40.47428407145637</v>
      </c>
    </row>
    <row r="11" spans="1:7" ht="12.75">
      <c r="A11" s="2">
        <v>9</v>
      </c>
      <c r="B11" s="2">
        <v>955.59</v>
      </c>
      <c r="C11" s="2">
        <v>271</v>
      </c>
      <c r="D11" s="2">
        <v>149</v>
      </c>
      <c r="E11" s="2">
        <v>221</v>
      </c>
      <c r="F11" s="2">
        <v>107.78</v>
      </c>
      <c r="G11" s="2">
        <f t="shared" si="0"/>
        <v>45.468803307982476</v>
      </c>
    </row>
    <row r="12" spans="1:7" ht="12.75">
      <c r="A12" s="2"/>
      <c r="C12" s="2"/>
      <c r="D12" s="2"/>
      <c r="E12" s="2"/>
      <c r="F12" s="2"/>
      <c r="G12" s="2"/>
    </row>
    <row r="13" spans="1:7" ht="12.75">
      <c r="A13" s="2"/>
      <c r="C13" s="2"/>
      <c r="D13" s="2"/>
      <c r="E13" s="2"/>
      <c r="F13" s="2"/>
      <c r="G13" s="2"/>
    </row>
    <row r="14" spans="1:7" s="7" customFormat="1" ht="3" customHeight="1">
      <c r="A14" s="3"/>
      <c r="B14" s="3"/>
      <c r="C14" s="3"/>
      <c r="D14" s="3"/>
      <c r="E14" s="3"/>
      <c r="F14" s="3"/>
      <c r="G14" s="3"/>
    </row>
    <row r="15" spans="1:7" ht="12.75">
      <c r="A15" s="2"/>
      <c r="C15" s="2"/>
      <c r="D15" s="2"/>
      <c r="E15" s="2"/>
      <c r="F15" s="2"/>
      <c r="G15" s="2"/>
    </row>
    <row r="16" spans="1:7" ht="12.75">
      <c r="A16" s="4" t="s">
        <v>0</v>
      </c>
      <c r="B16" s="4" t="s">
        <v>1</v>
      </c>
      <c r="C16" s="4" t="s">
        <v>6</v>
      </c>
      <c r="D16" s="5" t="s">
        <v>7</v>
      </c>
      <c r="E16" s="4" t="s">
        <v>10</v>
      </c>
      <c r="F16" s="2"/>
      <c r="G16" s="2"/>
    </row>
    <row r="17" spans="1:7" ht="12.75">
      <c r="A17" s="6"/>
      <c r="B17" s="6" t="s">
        <v>8</v>
      </c>
      <c r="C17" s="6"/>
      <c r="D17" s="6" t="s">
        <v>9</v>
      </c>
      <c r="E17" s="6" t="s">
        <v>14</v>
      </c>
      <c r="F17" s="2"/>
      <c r="G17" s="2"/>
    </row>
    <row r="18" spans="1:7" ht="12.75">
      <c r="A18" s="2">
        <v>1</v>
      </c>
      <c r="B18" s="2">
        <v>588.93</v>
      </c>
      <c r="C18" s="2">
        <f aca="true" t="shared" si="1" ref="C18:C26">G3</f>
        <v>53.597984539645154</v>
      </c>
      <c r="D18" s="2">
        <f aca="true" t="shared" si="2" ref="D18:D26">B18/(0.1*C18)</f>
        <v>109.87913166107626</v>
      </c>
      <c r="E18" s="2">
        <v>110.705</v>
      </c>
      <c r="F18" s="2"/>
      <c r="G18" s="2"/>
    </row>
    <row r="19" spans="1:6" ht="12.75">
      <c r="A19" s="2">
        <v>2</v>
      </c>
      <c r="B19" s="2">
        <v>67.75</v>
      </c>
      <c r="C19" s="2">
        <f t="shared" si="1"/>
        <v>64.44832687097237</v>
      </c>
      <c r="D19" s="2">
        <f t="shared" si="2"/>
        <v>10.512297725841307</v>
      </c>
      <c r="E19" s="2">
        <v>10.881</v>
      </c>
      <c r="F19" s="2"/>
    </row>
    <row r="20" spans="1:6" ht="12.75">
      <c r="A20" s="2">
        <v>3</v>
      </c>
      <c r="B20" s="2">
        <v>340.19</v>
      </c>
      <c r="C20" s="2">
        <f t="shared" si="1"/>
        <v>59.05148297088488</v>
      </c>
      <c r="D20" s="2">
        <f t="shared" si="2"/>
        <v>57.60905279342933</v>
      </c>
      <c r="E20" s="2">
        <v>57.676</v>
      </c>
      <c r="F20" s="2"/>
    </row>
    <row r="21" spans="1:6" ht="12.75">
      <c r="A21" s="2">
        <v>4</v>
      </c>
      <c r="B21" s="2">
        <v>762</v>
      </c>
      <c r="C21" s="2">
        <f t="shared" si="1"/>
        <v>63.134739879201824</v>
      </c>
      <c r="D21" s="2">
        <f t="shared" si="2"/>
        <v>120.6942487540084</v>
      </c>
      <c r="E21" s="2">
        <v>120.734</v>
      </c>
      <c r="F21" s="2"/>
    </row>
    <row r="22" spans="1:7" ht="12.75">
      <c r="A22" s="2">
        <v>5</v>
      </c>
      <c r="B22" s="2">
        <v>1301.41</v>
      </c>
      <c r="C22" s="2">
        <f t="shared" si="1"/>
        <v>63.0736820281704</v>
      </c>
      <c r="D22" s="2">
        <f t="shared" si="2"/>
        <v>206.33169939543964</v>
      </c>
      <c r="E22" s="2">
        <v>207.451</v>
      </c>
      <c r="F22" s="2"/>
      <c r="G22" s="2"/>
    </row>
    <row r="23" spans="1:7" ht="12.75">
      <c r="A23" s="2">
        <v>6</v>
      </c>
      <c r="B23" s="2">
        <v>375.3</v>
      </c>
      <c r="C23" s="2">
        <f t="shared" si="1"/>
        <v>46.861396864278035</v>
      </c>
      <c r="D23" s="2">
        <f t="shared" si="2"/>
        <v>80.08724133575441</v>
      </c>
      <c r="E23" s="2">
        <v>85.137</v>
      </c>
      <c r="F23" s="2"/>
      <c r="G23" s="2"/>
    </row>
    <row r="24" spans="1:6" ht="12.75">
      <c r="A24" s="2">
        <v>7</v>
      </c>
      <c r="B24" s="2">
        <v>701.26</v>
      </c>
      <c r="C24" s="2">
        <f t="shared" si="1"/>
        <v>39.85743674070743</v>
      </c>
      <c r="D24" s="2">
        <f t="shared" si="2"/>
        <v>175.94207188034875</v>
      </c>
      <c r="E24" s="2">
        <v>172.181</v>
      </c>
      <c r="F24" s="2"/>
    </row>
    <row r="25" spans="1:6" ht="12.75">
      <c r="A25" s="2">
        <v>8</v>
      </c>
      <c r="B25" s="2">
        <v>576.73</v>
      </c>
      <c r="C25" s="2">
        <f t="shared" si="1"/>
        <v>40.47428407145637</v>
      </c>
      <c r="D25" s="2">
        <f t="shared" si="2"/>
        <v>142.49294662798658</v>
      </c>
      <c r="E25" s="2">
        <v>142.493</v>
      </c>
      <c r="F25" s="2"/>
    </row>
    <row r="26" spans="1:6" ht="12.75">
      <c r="A26" s="2">
        <v>9</v>
      </c>
      <c r="B26" s="2">
        <v>955.59</v>
      </c>
      <c r="C26" s="2">
        <f t="shared" si="1"/>
        <v>45.468803307982476</v>
      </c>
      <c r="D26" s="2">
        <f t="shared" si="2"/>
        <v>210.16387731326924</v>
      </c>
      <c r="E26" s="2">
        <v>211.683</v>
      </c>
      <c r="F26" s="2"/>
    </row>
    <row r="27" spans="1:6" ht="12.75">
      <c r="A27" s="2"/>
      <c r="C27" s="2"/>
      <c r="D27" s="2">
        <f>SUM(D18:D26)</f>
        <v>1113.712567487154</v>
      </c>
      <c r="E27" s="2">
        <f>SUM(E18:E26)</f>
        <v>1118.941</v>
      </c>
      <c r="F27" s="2"/>
    </row>
    <row r="28" spans="1:10" ht="12.75">
      <c r="A28" s="2"/>
      <c r="C28" s="2"/>
      <c r="D28" s="2"/>
      <c r="E28" s="2"/>
      <c r="F28" s="2"/>
      <c r="G28" s="2"/>
      <c r="H28" s="2"/>
      <c r="I28" s="2"/>
      <c r="J28" s="2"/>
    </row>
    <row r="29" spans="1:11" ht="12.75">
      <c r="A29" s="6" t="s">
        <v>0</v>
      </c>
      <c r="B29" s="6">
        <v>1</v>
      </c>
      <c r="C29" s="6">
        <v>2</v>
      </c>
      <c r="D29" s="6">
        <v>3</v>
      </c>
      <c r="E29" s="6">
        <v>4</v>
      </c>
      <c r="F29" s="6">
        <v>5</v>
      </c>
      <c r="G29" s="6">
        <v>6</v>
      </c>
      <c r="H29" s="6">
        <v>7</v>
      </c>
      <c r="I29" s="6">
        <v>8</v>
      </c>
      <c r="J29" s="6">
        <v>9</v>
      </c>
      <c r="K29" s="18" t="s">
        <v>30</v>
      </c>
    </row>
    <row r="30" spans="1:11" ht="12.75">
      <c r="A30" s="2" t="s">
        <v>27</v>
      </c>
      <c r="B30" s="2">
        <v>588.93</v>
      </c>
      <c r="C30" s="2">
        <v>67.75</v>
      </c>
      <c r="D30" s="2">
        <v>340.19</v>
      </c>
      <c r="E30" s="2">
        <v>762</v>
      </c>
      <c r="F30" s="2">
        <v>1301.41</v>
      </c>
      <c r="G30" s="2">
        <v>375.3</v>
      </c>
      <c r="H30" s="2">
        <v>701.26</v>
      </c>
      <c r="I30" s="2">
        <v>576.73</v>
      </c>
      <c r="J30" s="2">
        <v>955.59</v>
      </c>
      <c r="K30" s="2"/>
    </row>
    <row r="31" spans="1:11" ht="12.75">
      <c r="A31" s="16" t="s">
        <v>28</v>
      </c>
      <c r="B31" s="2">
        <v>110.705</v>
      </c>
      <c r="C31" s="2">
        <v>10.881</v>
      </c>
      <c r="D31" s="2">
        <v>57.676</v>
      </c>
      <c r="E31" s="2">
        <v>120.734</v>
      </c>
      <c r="F31" s="2">
        <v>207.451</v>
      </c>
      <c r="G31" s="2">
        <v>85.137</v>
      </c>
      <c r="H31" s="2">
        <v>172.181</v>
      </c>
      <c r="I31" s="2">
        <v>142.493</v>
      </c>
      <c r="J31" s="2">
        <v>211.683</v>
      </c>
      <c r="K31" s="2">
        <f>SUM(B31:J31)</f>
        <v>1118.941</v>
      </c>
    </row>
    <row r="32" spans="1:11" ht="12.75">
      <c r="A32" s="16" t="s">
        <v>29</v>
      </c>
      <c r="B32" s="2">
        <v>109.879</v>
      </c>
      <c r="C32" s="2">
        <v>10.512</v>
      </c>
      <c r="D32" s="2">
        <v>57.609</v>
      </c>
      <c r="E32" s="2">
        <v>120.694</v>
      </c>
      <c r="F32" s="2">
        <v>206.332</v>
      </c>
      <c r="G32" s="2">
        <v>80.087</v>
      </c>
      <c r="H32" s="2">
        <v>175.942</v>
      </c>
      <c r="I32" s="2">
        <v>142.493</v>
      </c>
      <c r="J32" s="2">
        <v>210.164</v>
      </c>
      <c r="K32" s="2">
        <v>1113.713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1" sqref="A11"/>
    </sheetView>
  </sheetViews>
  <sheetFormatPr defaultColWidth="9.140625" defaultRowHeight="12.75"/>
  <cols>
    <col min="2" max="2" width="16.421875" style="0" bestFit="1" customWidth="1"/>
    <col min="3" max="3" width="13.421875" style="0" bestFit="1" customWidth="1"/>
    <col min="4" max="4" width="14.57421875" style="0" bestFit="1" customWidth="1"/>
    <col min="5" max="6" width="10.00390625" style="0" bestFit="1" customWidth="1"/>
    <col min="7" max="7" width="10.28125" style="0" bestFit="1" customWidth="1"/>
    <col min="8" max="8" width="9.7109375" style="0" bestFit="1" customWidth="1"/>
    <col min="9" max="11" width="12.00390625" style="0" bestFit="1" customWidth="1"/>
  </cols>
  <sheetData>
    <row r="1" ht="13.5" thickBot="1">
      <c r="B1" s="15" t="s">
        <v>26</v>
      </c>
    </row>
    <row r="3" spans="1:10" ht="12.75">
      <c r="A3" s="3" t="s">
        <v>15</v>
      </c>
      <c r="B3" s="3" t="s">
        <v>16</v>
      </c>
      <c r="C3" s="3" t="s">
        <v>17</v>
      </c>
      <c r="D3" s="3" t="s">
        <v>18</v>
      </c>
      <c r="E3" s="9" t="s">
        <v>19</v>
      </c>
      <c r="F3" s="9" t="s">
        <v>20</v>
      </c>
      <c r="G3" s="9" t="s">
        <v>21</v>
      </c>
      <c r="H3" s="10" t="s">
        <v>22</v>
      </c>
      <c r="I3" s="10" t="s">
        <v>23</v>
      </c>
      <c r="J3" s="10" t="s">
        <v>24</v>
      </c>
    </row>
    <row r="4" spans="1:11" ht="12.75">
      <c r="A4" s="8">
        <v>41</v>
      </c>
      <c r="B4" s="8">
        <v>140977.9279</v>
      </c>
      <c r="C4" s="8">
        <f>'41INT'!D27</f>
        <v>1135.4146360190762</v>
      </c>
      <c r="D4" s="8">
        <f>'41INT'!E27</f>
        <v>1183.291</v>
      </c>
      <c r="E4" s="11">
        <v>0</v>
      </c>
      <c r="F4" s="11">
        <v>701.26</v>
      </c>
      <c r="G4" s="11">
        <f>E4+F4</f>
        <v>701.26</v>
      </c>
      <c r="H4" s="2">
        <f>5291.9*9</f>
        <v>47627.1</v>
      </c>
      <c r="I4" s="2">
        <f>77.788*D4</f>
        <v>92045.84030799998</v>
      </c>
      <c r="J4" s="2">
        <f>(19.75*E4)+(1.861*F4)</f>
        <v>1305.04486</v>
      </c>
      <c r="K4" s="12">
        <f>SUM(H4:J4)</f>
        <v>140977.98516799998</v>
      </c>
    </row>
    <row r="5" spans="1:11" ht="12.75">
      <c r="A5" s="2">
        <v>82</v>
      </c>
      <c r="B5" s="2">
        <v>146290.9193</v>
      </c>
      <c r="C5">
        <f>'82INT'!D27</f>
        <v>1211.9319521442392</v>
      </c>
      <c r="D5" s="2">
        <f>'82INT'!E27</f>
        <v>1251.5910000000001</v>
      </c>
      <c r="E5" s="11">
        <v>0</v>
      </c>
      <c r="F5" s="11">
        <v>701.26</v>
      </c>
      <c r="G5" s="11">
        <f>E5+F5</f>
        <v>701.26</v>
      </c>
      <c r="H5" s="2">
        <f>5291.9*9</f>
        <v>47627.1</v>
      </c>
      <c r="I5" s="2">
        <f>77.788*D5</f>
        <v>97358.760708</v>
      </c>
      <c r="J5" s="2">
        <f>(19.75*E5)+(1.861*F5)</f>
        <v>1305.04486</v>
      </c>
      <c r="K5" s="12">
        <f>SUM(H5:J5)</f>
        <v>146290.905568</v>
      </c>
    </row>
    <row r="6" spans="1:11" ht="12.75">
      <c r="A6" s="2">
        <v>104</v>
      </c>
      <c r="B6" s="2">
        <v>143437.4395</v>
      </c>
      <c r="C6">
        <f>'104INT'!D28</f>
        <v>1134.5752783175094</v>
      </c>
      <c r="D6" s="2">
        <f>'104INT'!E28</f>
        <v>1146.878</v>
      </c>
      <c r="E6" s="11">
        <v>0</v>
      </c>
      <c r="F6" s="11">
        <v>701.26</v>
      </c>
      <c r="G6" s="11">
        <f>E6+F6</f>
        <v>701.26</v>
      </c>
      <c r="H6" s="2">
        <f>5291.9*10</f>
        <v>52919</v>
      </c>
      <c r="I6" s="2">
        <f>77.788*D6</f>
        <v>89213.34586399999</v>
      </c>
      <c r="J6" s="2">
        <f>(19.75*E6)+(1.861*F6)</f>
        <v>1305.04486</v>
      </c>
      <c r="K6" s="12">
        <f>SUM(H6:J6)</f>
        <v>143437.39072399997</v>
      </c>
    </row>
    <row r="7" spans="1:11" ht="12.75">
      <c r="A7" s="2">
        <v>114</v>
      </c>
      <c r="B7" s="2">
        <v>147515.5732</v>
      </c>
      <c r="C7">
        <f>'114INT'!D28</f>
        <v>1184.266977860266</v>
      </c>
      <c r="D7" s="2">
        <f>'114INT'!E28</f>
        <v>1199.3049999999998</v>
      </c>
      <c r="E7" s="11">
        <v>0</v>
      </c>
      <c r="F7" s="11">
        <v>701.26</v>
      </c>
      <c r="G7" s="11">
        <f>E7+F7</f>
        <v>701.26</v>
      </c>
      <c r="H7" s="2">
        <f>5291.9*10</f>
        <v>52919</v>
      </c>
      <c r="I7" s="2">
        <f>77.788*D7</f>
        <v>93291.53733999998</v>
      </c>
      <c r="J7" s="2">
        <f>(19.75*E7)+(1.861*F7)</f>
        <v>1305.04486</v>
      </c>
      <c r="K7" s="12">
        <f>SUM(H7:J7)</f>
        <v>147515.58219999998</v>
      </c>
    </row>
    <row r="8" spans="1:11" ht="12.75">
      <c r="A8" s="2">
        <v>164</v>
      </c>
      <c r="B8" s="2">
        <v>135972.3662</v>
      </c>
      <c r="C8">
        <f>'164INT'!D27</f>
        <v>1113.712567487154</v>
      </c>
      <c r="D8" s="2">
        <f>'164INT'!E27</f>
        <v>1118.941</v>
      </c>
      <c r="E8" s="11">
        <v>0</v>
      </c>
      <c r="F8" s="11">
        <v>701.26</v>
      </c>
      <c r="G8" s="11">
        <f>E8+F8</f>
        <v>701.26</v>
      </c>
      <c r="H8" s="2">
        <f>5291.9*9</f>
        <v>47627.1</v>
      </c>
      <c r="I8" s="2">
        <f>77.788*D8</f>
        <v>87040.182508</v>
      </c>
      <c r="J8" s="2">
        <f>(19.75*E8)+(1.861*F8)</f>
        <v>1305.04486</v>
      </c>
      <c r="K8" s="12">
        <f>SUM(H8:J8)</f>
        <v>135972.327368</v>
      </c>
    </row>
    <row r="9" ht="12.75">
      <c r="D9" s="2"/>
    </row>
  </sheetData>
  <printOptions/>
  <pageMargins left="0.25" right="0.25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dell262</dc:creator>
  <cp:keywords/>
  <dc:description/>
  <cp:lastModifiedBy>dell262</cp:lastModifiedBy>
  <cp:lastPrinted>2004-11-26T02:55:10Z</cp:lastPrinted>
  <dcterms:created xsi:type="dcterms:W3CDTF">2004-09-27T08:44:59Z</dcterms:created>
  <dcterms:modified xsi:type="dcterms:W3CDTF">2004-11-30T03:39:26Z</dcterms:modified>
  <cp:category/>
  <cp:version/>
  <cp:contentType/>
  <cp:contentStatus/>
</cp:coreProperties>
</file>