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950" windowHeight="6345" activeTab="0"/>
  </bookViews>
  <sheets>
    <sheet name="4S1" sheetId="1" r:id="rId1"/>
    <sheet name="26 INT" sheetId="2" r:id="rId2"/>
    <sheet name="56 INT" sheetId="3" r:id="rId3"/>
    <sheet name="114 INT" sheetId="4" r:id="rId4"/>
    <sheet name="160 INT" sheetId="5" r:id="rId5"/>
    <sheet name="180 INT" sheetId="6" r:id="rId6"/>
    <sheet name="192 INT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<sst xmlns="http://schemas.openxmlformats.org/spreadsheetml/2006/main" count="167" uniqueCount="38">
  <si>
    <t>HE</t>
  </si>
  <si>
    <t>LOAD</t>
  </si>
  <si>
    <t>HOT in</t>
  </si>
  <si>
    <t>HOT out</t>
  </si>
  <si>
    <t>COLD out</t>
  </si>
  <si>
    <t>COLD in</t>
  </si>
  <si>
    <t>LMTD</t>
  </si>
  <si>
    <t>AREA</t>
  </si>
  <si>
    <t>Program</t>
  </si>
  <si>
    <t>MJ/hr</t>
  </si>
  <si>
    <t>m2</t>
  </si>
  <si>
    <t>INT</t>
  </si>
  <si>
    <t>Objective Function</t>
  </si>
  <si>
    <t>Total Area(Cal)</t>
  </si>
  <si>
    <t>Total Area(Prog)</t>
  </si>
  <si>
    <t>Hot Utility</t>
  </si>
  <si>
    <t>Cold Utility</t>
  </si>
  <si>
    <t>Total Utility</t>
  </si>
  <si>
    <t>Fixed cost</t>
  </si>
  <si>
    <t>Area Cost</t>
  </si>
  <si>
    <t>Utility Cost</t>
  </si>
  <si>
    <t>26 INT</t>
  </si>
  <si>
    <t>56 INT</t>
  </si>
  <si>
    <t>114 INT</t>
  </si>
  <si>
    <t>160 INT</t>
  </si>
  <si>
    <t>180 INT</t>
  </si>
  <si>
    <t>192 INT</t>
  </si>
  <si>
    <t>4S1_1Z</t>
  </si>
  <si>
    <t>Q</t>
  </si>
  <si>
    <t>A (prog.)</t>
  </si>
  <si>
    <t>A (cal.)</t>
  </si>
  <si>
    <t>total A</t>
  </si>
  <si>
    <t>4S1 26 INT</t>
  </si>
  <si>
    <t>4S1 56 INT</t>
  </si>
  <si>
    <t>4S1 114 INT</t>
  </si>
  <si>
    <t>4S1 160 INT</t>
  </si>
  <si>
    <t>4S1 180 INT</t>
  </si>
  <si>
    <t>4S1 192 INT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</si>
</sst>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">
    <font>
      <sz val="10"/>
      <name val="Arial"/>
      <family val="0"/>
    </font>
    <font>
      <sz val="10"/>
      <color indexed="9"/>
      <name val="Arial"/>
      <family val="0"/>
    </font>
    <font>
      <sz val="10.25"/>
      <name val="Cordia New"/>
      <family val="0"/>
    </font>
    <font>
      <b/>
      <sz val="10.25"/>
      <name val="Cordia New"/>
      <family val="0"/>
    </font>
    <font>
      <sz val="11"/>
      <name val="Cordia New"/>
      <family val="0"/>
    </font>
    <font>
      <b/>
      <sz val="11"/>
      <name val="Cordia New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Sheet3!$A$4:$A$9</c:f>
              <c:numCache/>
            </c:numRef>
          </c:xVal>
          <c:yVal>
            <c:numRef>
              <c:f>Sheet3!$D$4:$D$9</c:f>
              <c:numCache/>
            </c:numRef>
          </c:yVal>
          <c:smooth val="0"/>
        </c:ser>
        <c:axId val="19398859"/>
        <c:axId val="40372004"/>
      </c:scatterChart>
      <c:valAx>
        <c:axId val="1939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72004"/>
        <c:crosses val="autoZero"/>
        <c:crossBetween val="midCat"/>
        <c:dispUnits/>
      </c:valAx>
      <c:valAx>
        <c:axId val="4037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Total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988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625"/>
          <c:w val="0.7435"/>
          <c:h val="0.801"/>
        </c:manualLayout>
      </c:layout>
      <c:scatterChart>
        <c:scatterStyle val="lineMarker"/>
        <c:varyColors val="0"/>
        <c:ser>
          <c:idx val="0"/>
          <c:order val="0"/>
          <c:tx>
            <c:v>Total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Sheet3!$A$4:$A$9</c:f>
              <c:numCache/>
            </c:numRef>
          </c:xVal>
          <c:yVal>
            <c:numRef>
              <c:f>Sheet3!$B$4:$B$9</c:f>
              <c:numCache/>
            </c:numRef>
          </c:yVal>
          <c:smooth val="0"/>
        </c:ser>
        <c:ser>
          <c:idx val="1"/>
          <c:order val="1"/>
          <c:tx>
            <c:v>Area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Sheet3!$A$4:$A$9</c:f>
              <c:numCache/>
            </c:numRef>
          </c:xVal>
          <c:yVal>
            <c:numRef>
              <c:f>Sheet3!$I$4:$I$9</c:f>
              <c:numCache/>
            </c:numRef>
          </c:yVal>
          <c:smooth val="0"/>
        </c:ser>
        <c:ser>
          <c:idx val="2"/>
          <c:order val="2"/>
          <c:tx>
            <c:v>Fixed Cost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Sheet3!$A$4:$A$9</c:f>
              <c:numCache/>
            </c:numRef>
          </c:xVal>
          <c:yVal>
            <c:numRef>
              <c:f>Sheet3!$H$4:$H$9</c:f>
              <c:numCache/>
            </c:numRef>
          </c:yVal>
          <c:smooth val="0"/>
        </c:ser>
        <c:ser>
          <c:idx val="3"/>
          <c:order val="3"/>
          <c:tx>
            <c:v>Utility Cost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Sheet3!$A$4:$A$9</c:f>
              <c:numCache/>
            </c:numRef>
          </c:xVal>
          <c:yVal>
            <c:numRef>
              <c:f>Sheet3!$J$4:$J$9</c:f>
              <c:numCache/>
            </c:numRef>
          </c:yVal>
          <c:smooth val="0"/>
        </c:ser>
        <c:axId val="27803717"/>
        <c:axId val="48906862"/>
      </c:scatterChart>
      <c:valAx>
        <c:axId val="2780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6862"/>
        <c:crosses val="autoZero"/>
        <c:crossBetween val="midCat"/>
        <c:dispUnits/>
      </c:valAx>
      <c:valAx>
        <c:axId val="48906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037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1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9</xdr:row>
      <xdr:rowOff>142875</xdr:rowOff>
    </xdr:from>
    <xdr:to>
      <xdr:col>8</xdr:col>
      <xdr:colOff>180975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1047750" y="1609725"/>
        <a:ext cx="5286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26</xdr:row>
      <xdr:rowOff>38100</xdr:rowOff>
    </xdr:from>
    <xdr:to>
      <xdr:col>8</xdr:col>
      <xdr:colOff>200025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028700" y="4257675"/>
        <a:ext cx="5324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workbookViewId="0" topLeftCell="A1">
      <selection activeCell="H20" sqref="H20"/>
    </sheetView>
  </sheetViews>
  <sheetFormatPr defaultColWidth="9.140625" defaultRowHeight="12.75"/>
  <cols>
    <col min="2" max="2" width="11.140625" style="1" bestFit="1" customWidth="1"/>
    <col min="3" max="4" width="8.00390625" style="1" bestFit="1" customWidth="1"/>
    <col min="5" max="8" width="9.00390625" style="1" bestFit="1" customWidth="1"/>
    <col min="9" max="9" width="8.00390625" style="1" bestFit="1" customWidth="1"/>
    <col min="10" max="10" width="8.28125" style="1" customWidth="1"/>
    <col min="11" max="11" width="9.00390625" style="1" bestFit="1" customWidth="1"/>
  </cols>
  <sheetData>
    <row r="3" ht="12.75">
      <c r="B3" s="21" t="s">
        <v>32</v>
      </c>
    </row>
    <row r="4" spans="2:11" ht="12.75"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 t="s">
        <v>31</v>
      </c>
    </row>
    <row r="5" spans="2:10" ht="12.75">
      <c r="B5" s="1" t="s">
        <v>28</v>
      </c>
      <c r="C5" s="1">
        <v>552.143</v>
      </c>
      <c r="D5" s="1">
        <v>320.857</v>
      </c>
      <c r="E5" s="1">
        <v>427</v>
      </c>
      <c r="F5" s="1">
        <v>1542.857</v>
      </c>
      <c r="G5" s="1">
        <v>332.143</v>
      </c>
      <c r="H5" s="1">
        <v>525</v>
      </c>
      <c r="I5" s="1">
        <v>605</v>
      </c>
      <c r="J5" s="1">
        <v>427</v>
      </c>
    </row>
    <row r="6" spans="2:11" ht="12.75">
      <c r="B6" s="11" t="s">
        <v>29</v>
      </c>
      <c r="C6" s="9">
        <v>174.233</v>
      </c>
      <c r="D6" s="9">
        <v>81.114</v>
      </c>
      <c r="E6" s="9">
        <v>97.453</v>
      </c>
      <c r="F6" s="9">
        <v>379.039</v>
      </c>
      <c r="G6" s="9">
        <v>80.856</v>
      </c>
      <c r="H6" s="9">
        <v>101.273</v>
      </c>
      <c r="I6" s="9">
        <v>157.244</v>
      </c>
      <c r="J6" s="9">
        <v>52.72</v>
      </c>
      <c r="K6" s="9">
        <f>SUM(C6:J6)</f>
        <v>1123.932</v>
      </c>
    </row>
    <row r="7" spans="2:11" ht="12.75">
      <c r="B7" s="11" t="s">
        <v>30</v>
      </c>
      <c r="C7" s="11">
        <v>159.421</v>
      </c>
      <c r="D7" s="11">
        <v>77.266</v>
      </c>
      <c r="E7" s="12">
        <v>91.788</v>
      </c>
      <c r="F7" s="9">
        <v>379.039</v>
      </c>
      <c r="G7" s="9">
        <v>78.589</v>
      </c>
      <c r="H7" s="9">
        <v>106.659</v>
      </c>
      <c r="I7" s="9">
        <v>159.563</v>
      </c>
      <c r="J7" s="9">
        <v>52.959</v>
      </c>
      <c r="K7" s="9">
        <v>1105.284</v>
      </c>
    </row>
    <row r="9" ht="12.75">
      <c r="B9" s="21" t="s">
        <v>33</v>
      </c>
    </row>
    <row r="10" spans="2:8" ht="12.75">
      <c r="B10" s="8" t="s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20" t="s">
        <v>31</v>
      </c>
    </row>
    <row r="11" spans="2:8" ht="12.75">
      <c r="B11" s="1" t="s">
        <v>28</v>
      </c>
      <c r="C11" s="1">
        <v>1080</v>
      </c>
      <c r="D11" s="1">
        <v>220</v>
      </c>
      <c r="E11" s="1">
        <v>1518.75</v>
      </c>
      <c r="F11" s="1">
        <v>881.25</v>
      </c>
      <c r="G11" s="1">
        <v>1181.25</v>
      </c>
      <c r="H11" s="9"/>
    </row>
    <row r="12" spans="2:8" ht="12.75">
      <c r="B12" s="11" t="s">
        <v>29</v>
      </c>
      <c r="C12" s="9">
        <v>256.931</v>
      </c>
      <c r="D12" s="9">
        <v>61.421</v>
      </c>
      <c r="E12" s="9">
        <v>336.991</v>
      </c>
      <c r="F12" s="9">
        <v>157.781</v>
      </c>
      <c r="G12" s="9">
        <v>244.38</v>
      </c>
      <c r="H12" s="9">
        <f>SUM(C12:G12)</f>
        <v>1057.504</v>
      </c>
    </row>
    <row r="13" spans="2:8" ht="12.75">
      <c r="B13" s="11" t="s">
        <v>30</v>
      </c>
      <c r="C13" s="11">
        <v>254.189</v>
      </c>
      <c r="D13" s="11">
        <v>61.687</v>
      </c>
      <c r="E13" s="11">
        <v>334.29</v>
      </c>
      <c r="F13" s="11">
        <v>157.933</v>
      </c>
      <c r="G13" s="9">
        <v>244.28</v>
      </c>
      <c r="H13" s="9">
        <v>1052.379</v>
      </c>
    </row>
    <row r="15" ht="12.75">
      <c r="B15" s="21" t="s">
        <v>34</v>
      </c>
    </row>
    <row r="16" spans="2:8" ht="12.75">
      <c r="B16" s="8" t="s">
        <v>0</v>
      </c>
      <c r="C16" s="8">
        <v>1</v>
      </c>
      <c r="D16" s="8">
        <v>2</v>
      </c>
      <c r="E16" s="8">
        <v>3</v>
      </c>
      <c r="F16" s="8">
        <v>4</v>
      </c>
      <c r="G16" s="8">
        <v>5</v>
      </c>
      <c r="H16" s="20" t="s">
        <v>31</v>
      </c>
    </row>
    <row r="17" spans="2:8" ht="12.75">
      <c r="B17" s="1" t="s">
        <v>28</v>
      </c>
      <c r="C17" s="1">
        <v>1080</v>
      </c>
      <c r="D17" s="1">
        <v>220</v>
      </c>
      <c r="E17" s="1">
        <v>1518.75</v>
      </c>
      <c r="F17" s="1">
        <v>881.25</v>
      </c>
      <c r="G17" s="1">
        <v>1181.25</v>
      </c>
      <c r="H17" s="9"/>
    </row>
    <row r="18" spans="2:8" ht="12.75">
      <c r="B18" s="11" t="s">
        <v>29</v>
      </c>
      <c r="C18" s="10">
        <v>254.909</v>
      </c>
      <c r="D18" s="10">
        <v>61.629</v>
      </c>
      <c r="E18" s="10">
        <v>335.016</v>
      </c>
      <c r="F18" s="10">
        <v>157.865</v>
      </c>
      <c r="G18" s="10">
        <v>244.307</v>
      </c>
      <c r="H18" s="9">
        <f>SUM(C18:G18)</f>
        <v>1053.726</v>
      </c>
    </row>
    <row r="19" spans="2:8" ht="12.75">
      <c r="B19" s="11" t="s">
        <v>30</v>
      </c>
      <c r="C19" s="11">
        <v>254.189</v>
      </c>
      <c r="D19" s="11">
        <v>61.687</v>
      </c>
      <c r="E19" s="11">
        <v>334.29</v>
      </c>
      <c r="F19" s="11">
        <v>157.933</v>
      </c>
      <c r="G19" s="12">
        <v>244.28</v>
      </c>
      <c r="H19" s="12">
        <v>1052.379</v>
      </c>
    </row>
    <row r="20" spans="2:6" ht="12.75">
      <c r="B20" s="11"/>
      <c r="C20" s="11"/>
      <c r="D20" s="11"/>
      <c r="E20" s="11"/>
      <c r="F20" s="11"/>
    </row>
    <row r="21" ht="12.75">
      <c r="B21" s="21" t="s">
        <v>35</v>
      </c>
    </row>
    <row r="22" spans="2:8" ht="12.75">
      <c r="B22" s="8" t="s">
        <v>0</v>
      </c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20" t="s">
        <v>31</v>
      </c>
    </row>
    <row r="23" spans="2:8" ht="12.75">
      <c r="B23" s="1" t="s">
        <v>28</v>
      </c>
      <c r="C23" s="1">
        <v>1080</v>
      </c>
      <c r="D23" s="1">
        <v>220</v>
      </c>
      <c r="E23" s="1">
        <v>1517.5</v>
      </c>
      <c r="F23" s="1">
        <v>882.5</v>
      </c>
      <c r="G23" s="1">
        <v>1182.5</v>
      </c>
      <c r="H23" s="9"/>
    </row>
    <row r="24" spans="2:8" ht="12.75">
      <c r="B24" s="11" t="s">
        <v>29</v>
      </c>
      <c r="C24" s="10">
        <v>254.556</v>
      </c>
      <c r="D24" s="10">
        <v>61.66</v>
      </c>
      <c r="E24" s="10">
        <v>334.285</v>
      </c>
      <c r="F24" s="10">
        <v>158.085</v>
      </c>
      <c r="G24" s="10">
        <v>244.392</v>
      </c>
      <c r="H24" s="9">
        <f>SUM(C24:G24)</f>
        <v>1052.978</v>
      </c>
    </row>
    <row r="25" spans="2:8" ht="12.75">
      <c r="B25" s="11" t="s">
        <v>30</v>
      </c>
      <c r="C25" s="11">
        <v>254.189</v>
      </c>
      <c r="D25" s="11">
        <v>61.687</v>
      </c>
      <c r="E25" s="11">
        <v>333.618</v>
      </c>
      <c r="F25" s="11">
        <v>158.117</v>
      </c>
      <c r="G25" s="12">
        <v>244.428</v>
      </c>
      <c r="H25" s="12">
        <v>1052.04</v>
      </c>
    </row>
    <row r="27" ht="12.75">
      <c r="B27" s="21" t="s">
        <v>36</v>
      </c>
    </row>
    <row r="28" spans="2:8" ht="12.75">
      <c r="B28" s="8" t="s">
        <v>0</v>
      </c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20" t="s">
        <v>31</v>
      </c>
    </row>
    <row r="29" spans="2:7" ht="12.75">
      <c r="B29" s="1" t="s">
        <v>28</v>
      </c>
      <c r="C29" s="1">
        <v>1080</v>
      </c>
      <c r="D29" s="1">
        <v>220</v>
      </c>
      <c r="E29" s="1">
        <v>1533.937</v>
      </c>
      <c r="F29" s="1">
        <v>866.063</v>
      </c>
      <c r="G29" s="1">
        <v>1166.063</v>
      </c>
    </row>
    <row r="30" spans="2:8" ht="12.75">
      <c r="B30" s="11" t="s">
        <v>29</v>
      </c>
      <c r="C30" s="10">
        <v>254.469</v>
      </c>
      <c r="D30" s="10">
        <v>61.664</v>
      </c>
      <c r="E30" s="10">
        <v>342.947</v>
      </c>
      <c r="F30" s="10">
        <v>155.658</v>
      </c>
      <c r="G30" s="10">
        <v>242.473</v>
      </c>
      <c r="H30" s="9">
        <f>SUM(C30:G30)</f>
        <v>1057.211</v>
      </c>
    </row>
    <row r="31" spans="2:8" ht="12.75">
      <c r="B31" s="11" t="s">
        <v>30</v>
      </c>
      <c r="C31" s="11">
        <v>254.189</v>
      </c>
      <c r="D31" s="11">
        <v>61.687</v>
      </c>
      <c r="E31" s="11">
        <v>342.623</v>
      </c>
      <c r="F31" s="11">
        <v>155.706</v>
      </c>
      <c r="G31" s="12">
        <v>242.471</v>
      </c>
      <c r="H31" s="12">
        <v>1056.676</v>
      </c>
    </row>
    <row r="32" spans="2:6" ht="12.75">
      <c r="B32" s="11"/>
      <c r="C32" s="11"/>
      <c r="D32" s="11"/>
      <c r="E32" s="11"/>
      <c r="F32" s="12"/>
    </row>
    <row r="33" ht="12.75">
      <c r="B33" s="21" t="s">
        <v>37</v>
      </c>
    </row>
    <row r="34" spans="2:8" ht="12.75">
      <c r="B34" s="8" t="s">
        <v>0</v>
      </c>
      <c r="C34" s="8">
        <v>1</v>
      </c>
      <c r="D34" s="8">
        <v>2</v>
      </c>
      <c r="E34" s="8">
        <v>3</v>
      </c>
      <c r="F34" s="8">
        <v>4</v>
      </c>
      <c r="G34" s="8">
        <v>5</v>
      </c>
      <c r="H34" s="8" t="s">
        <v>31</v>
      </c>
    </row>
    <row r="35" spans="2:7" ht="12.75">
      <c r="B35" s="1" t="s">
        <v>28</v>
      </c>
      <c r="C35" s="1">
        <v>1080</v>
      </c>
      <c r="D35" s="1">
        <v>220</v>
      </c>
      <c r="E35" s="1">
        <v>1528.302</v>
      </c>
      <c r="F35" s="1">
        <v>871.698</v>
      </c>
      <c r="G35" s="1">
        <v>1171.698</v>
      </c>
    </row>
    <row r="36" spans="2:8" ht="12.75">
      <c r="B36" s="11" t="s">
        <v>29</v>
      </c>
      <c r="C36" s="10">
        <v>254.357</v>
      </c>
      <c r="D36" s="10">
        <v>61.699</v>
      </c>
      <c r="E36" s="10">
        <v>339.742</v>
      </c>
      <c r="F36" s="10">
        <v>156.514</v>
      </c>
      <c r="G36" s="10">
        <v>243.147</v>
      </c>
      <c r="H36" s="9">
        <f>SUM(C36:G36)</f>
        <v>1055.459</v>
      </c>
    </row>
    <row r="37" spans="2:8" ht="12.75">
      <c r="B37" s="11" t="s">
        <v>30</v>
      </c>
      <c r="C37" s="11">
        <v>254.189</v>
      </c>
      <c r="D37" s="11">
        <v>61.687</v>
      </c>
      <c r="E37" s="11">
        <v>339.517</v>
      </c>
      <c r="F37" s="11">
        <v>156.535</v>
      </c>
      <c r="G37" s="12">
        <v>243.149</v>
      </c>
      <c r="H37" s="12">
        <v>1055.077</v>
      </c>
    </row>
    <row r="38" spans="2:6" ht="12.75">
      <c r="B38" s="11"/>
      <c r="C38" s="11"/>
      <c r="D38" s="11"/>
      <c r="E38" s="11"/>
      <c r="F38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workbookViewId="0" topLeftCell="B7">
      <selection activeCell="B31" sqref="B31:K34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552.143</v>
      </c>
      <c r="C4" s="1">
        <v>175</v>
      </c>
      <c r="D4" s="1">
        <v>119.79</v>
      </c>
      <c r="E4" s="1">
        <v>124.75</v>
      </c>
      <c r="F4" s="1">
        <v>97.143</v>
      </c>
      <c r="G4" s="1">
        <f aca="true" t="shared" si="0" ref="G4:G11">((C4-E4)-(D4-F4))/(LN((C4-E4)/(D4-F4)))</f>
        <v>34.634358151146024</v>
      </c>
      <c r="H4" s="1"/>
    </row>
    <row r="5" spans="1:8" ht="12.75">
      <c r="A5" s="1">
        <v>2</v>
      </c>
      <c r="B5" s="1">
        <v>320.857</v>
      </c>
      <c r="C5" s="1">
        <v>119.79</v>
      </c>
      <c r="D5" s="1">
        <v>87.7</v>
      </c>
      <c r="E5" s="1">
        <v>83.88</v>
      </c>
      <c r="F5" s="1">
        <v>40</v>
      </c>
      <c r="G5" s="1">
        <f t="shared" si="0"/>
        <v>41.52642697173644</v>
      </c>
      <c r="H5" s="1"/>
    </row>
    <row r="6" spans="1:8" ht="12.75">
      <c r="A6" s="1">
        <v>3</v>
      </c>
      <c r="B6" s="1">
        <v>427</v>
      </c>
      <c r="C6" s="1">
        <v>87.7</v>
      </c>
      <c r="D6" s="1">
        <v>45</v>
      </c>
      <c r="E6" s="1">
        <v>19.485</v>
      </c>
      <c r="F6" s="1">
        <v>15</v>
      </c>
      <c r="G6" s="1">
        <f t="shared" si="0"/>
        <v>46.520426665405196</v>
      </c>
      <c r="H6" s="1"/>
    </row>
    <row r="7" spans="1:8" ht="12.75">
      <c r="A7" s="1">
        <v>4</v>
      </c>
      <c r="B7" s="1">
        <v>1542.857</v>
      </c>
      <c r="C7" s="1">
        <v>125</v>
      </c>
      <c r="D7" s="1">
        <v>77</v>
      </c>
      <c r="E7" s="1">
        <v>97.143</v>
      </c>
      <c r="F7" s="1">
        <v>20</v>
      </c>
      <c r="G7" s="1">
        <f t="shared" si="0"/>
        <v>40.7043907717845</v>
      </c>
      <c r="H7" s="1"/>
    </row>
    <row r="8" spans="1:8" ht="12.75">
      <c r="A8" s="1">
        <v>5</v>
      </c>
      <c r="B8" s="1">
        <v>332.143</v>
      </c>
      <c r="C8" s="1">
        <v>125</v>
      </c>
      <c r="D8" s="1">
        <v>82.73</v>
      </c>
      <c r="E8" s="1">
        <v>83.2</v>
      </c>
      <c r="F8" s="1">
        <v>40</v>
      </c>
      <c r="G8" s="1">
        <f t="shared" si="0"/>
        <v>42.26329463322794</v>
      </c>
      <c r="H8" s="1"/>
    </row>
    <row r="9" spans="1:8" ht="12.75">
      <c r="A9" s="1">
        <v>6</v>
      </c>
      <c r="B9" s="1">
        <v>525</v>
      </c>
      <c r="C9" s="1">
        <v>78.126</v>
      </c>
      <c r="D9" s="1">
        <v>65</v>
      </c>
      <c r="E9" s="1">
        <v>25</v>
      </c>
      <c r="F9" s="1">
        <v>19.485</v>
      </c>
      <c r="G9" s="1">
        <f t="shared" si="0"/>
        <v>49.22246846223296</v>
      </c>
      <c r="H9" s="1"/>
    </row>
    <row r="10" spans="1:8" ht="12.75">
      <c r="A10" s="1">
        <v>7</v>
      </c>
      <c r="B10" s="1">
        <v>605</v>
      </c>
      <c r="C10" s="1">
        <v>180</v>
      </c>
      <c r="D10" s="1">
        <v>179.41</v>
      </c>
      <c r="E10" s="1">
        <v>155</v>
      </c>
      <c r="F10" s="1">
        <v>124.75</v>
      </c>
      <c r="G10" s="1">
        <f t="shared" si="0"/>
        <v>37.915959118092026</v>
      </c>
      <c r="H10" s="1"/>
    </row>
    <row r="11" spans="1:8" ht="12.75">
      <c r="A11" s="1">
        <v>8</v>
      </c>
      <c r="B11" s="1">
        <v>427</v>
      </c>
      <c r="C11" s="1">
        <v>179.41</v>
      </c>
      <c r="D11" s="1">
        <v>179</v>
      </c>
      <c r="E11" s="1">
        <v>112</v>
      </c>
      <c r="F11" s="1">
        <v>83.53</v>
      </c>
      <c r="G11" s="1">
        <f t="shared" si="0"/>
        <v>80.62785429778276</v>
      </c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s="4" customFormat="1" ht="3.7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11"/>
      <c r="B17" s="1"/>
      <c r="C17" s="1"/>
      <c r="D17" s="1"/>
      <c r="E17" s="1"/>
      <c r="F17" s="1"/>
      <c r="G17" s="1"/>
      <c r="H17" s="1"/>
    </row>
    <row r="18" spans="1:9" ht="12.75">
      <c r="A18" s="5" t="s">
        <v>0</v>
      </c>
      <c r="B18" s="5" t="s">
        <v>1</v>
      </c>
      <c r="C18" s="5" t="s">
        <v>6</v>
      </c>
      <c r="D18" s="6" t="s">
        <v>7</v>
      </c>
      <c r="E18" s="5" t="s">
        <v>8</v>
      </c>
      <c r="F18" s="5"/>
      <c r="G18" s="5"/>
      <c r="H18" s="5"/>
      <c r="I18" s="7"/>
    </row>
    <row r="19" spans="1:8" ht="12.75">
      <c r="A19" s="8"/>
      <c r="B19" s="8" t="s">
        <v>9</v>
      </c>
      <c r="C19" s="8"/>
      <c r="D19" s="8" t="s">
        <v>10</v>
      </c>
      <c r="E19" s="8" t="s">
        <v>21</v>
      </c>
      <c r="F19" s="5"/>
      <c r="G19" s="5"/>
      <c r="H19" s="5"/>
    </row>
    <row r="20" spans="1:8" ht="12.75">
      <c r="A20" s="1">
        <v>1</v>
      </c>
      <c r="B20" s="1">
        <v>552.143</v>
      </c>
      <c r="C20" s="1">
        <f aca="true" t="shared" si="1" ref="C20:C27">G4</f>
        <v>34.634358151146024</v>
      </c>
      <c r="D20" s="1">
        <f aca="true" t="shared" si="2" ref="D20:D27">B20/(0.1*C20)</f>
        <v>159.420595464891</v>
      </c>
      <c r="E20" s="9">
        <v>174.233</v>
      </c>
      <c r="F20" s="10"/>
      <c r="G20" s="10"/>
      <c r="H20" s="10"/>
    </row>
    <row r="21" spans="1:8" ht="12.75">
      <c r="A21" s="1">
        <v>2</v>
      </c>
      <c r="B21" s="1">
        <v>320.857</v>
      </c>
      <c r="C21" s="1">
        <f t="shared" si="1"/>
        <v>41.52642697173644</v>
      </c>
      <c r="D21" s="1">
        <f t="shared" si="2"/>
        <v>77.26573736247053</v>
      </c>
      <c r="E21" s="9">
        <v>81.114</v>
      </c>
      <c r="F21" s="10"/>
      <c r="G21" s="10"/>
      <c r="H21" s="10"/>
    </row>
    <row r="22" spans="1:8" ht="12.75">
      <c r="A22" s="1">
        <v>3</v>
      </c>
      <c r="B22" s="1">
        <v>427</v>
      </c>
      <c r="C22" s="1">
        <f t="shared" si="1"/>
        <v>46.520426665405196</v>
      </c>
      <c r="D22" s="1">
        <f t="shared" si="2"/>
        <v>91.78763622938513</v>
      </c>
      <c r="E22" s="9">
        <v>97.453</v>
      </c>
      <c r="F22" s="10"/>
      <c r="G22" s="10"/>
      <c r="H22" s="10"/>
    </row>
    <row r="23" spans="1:8" ht="12.75">
      <c r="A23" s="1">
        <v>4</v>
      </c>
      <c r="B23" s="1">
        <v>1542.857</v>
      </c>
      <c r="C23" s="1">
        <f t="shared" si="1"/>
        <v>40.7043907717845</v>
      </c>
      <c r="D23" s="1">
        <f t="shared" si="2"/>
        <v>379.03945268466674</v>
      </c>
      <c r="E23" s="9">
        <v>379.039</v>
      </c>
      <c r="F23" s="10"/>
      <c r="G23" s="10"/>
      <c r="H23" s="10"/>
    </row>
    <row r="24" spans="1:8" ht="12.75">
      <c r="A24" s="1">
        <v>5</v>
      </c>
      <c r="B24" s="1">
        <v>332.143</v>
      </c>
      <c r="C24" s="1">
        <f t="shared" si="1"/>
        <v>42.26329463322794</v>
      </c>
      <c r="D24" s="1">
        <f t="shared" si="2"/>
        <v>78.5889985346445</v>
      </c>
      <c r="E24" s="9">
        <v>80.856</v>
      </c>
      <c r="F24" s="10"/>
      <c r="G24" s="10"/>
      <c r="H24" s="10"/>
    </row>
    <row r="25" spans="1:8" ht="12.75">
      <c r="A25" s="1">
        <v>6</v>
      </c>
      <c r="B25" s="1">
        <v>525</v>
      </c>
      <c r="C25" s="1">
        <f t="shared" si="1"/>
        <v>49.22246846223296</v>
      </c>
      <c r="D25" s="1">
        <f t="shared" si="2"/>
        <v>106.6586086398365</v>
      </c>
      <c r="E25" s="9">
        <v>101.273</v>
      </c>
      <c r="F25" s="10"/>
      <c r="G25" s="10"/>
      <c r="H25" s="10"/>
    </row>
    <row r="26" spans="1:8" ht="12.75">
      <c r="A26" s="1">
        <v>7</v>
      </c>
      <c r="B26" s="1">
        <v>605</v>
      </c>
      <c r="C26" s="1">
        <f t="shared" si="1"/>
        <v>37.915959118092026</v>
      </c>
      <c r="D26" s="1">
        <f t="shared" si="2"/>
        <v>159.56341711301124</v>
      </c>
      <c r="E26" s="9">
        <v>157.244</v>
      </c>
      <c r="F26" s="10"/>
      <c r="G26" s="10"/>
      <c r="H26" s="10"/>
    </row>
    <row r="27" spans="1:8" ht="12.75">
      <c r="A27" s="1">
        <v>8</v>
      </c>
      <c r="B27" s="1">
        <v>427</v>
      </c>
      <c r="C27" s="1">
        <f t="shared" si="1"/>
        <v>80.62785429778276</v>
      </c>
      <c r="D27" s="1">
        <f t="shared" si="2"/>
        <v>52.95936543504697</v>
      </c>
      <c r="E27" s="9">
        <v>52.72</v>
      </c>
      <c r="F27" s="9"/>
      <c r="G27" s="9"/>
      <c r="H27" s="9"/>
    </row>
    <row r="28" spans="1:8" ht="12.75">
      <c r="A28" s="1"/>
      <c r="B28" s="1"/>
      <c r="C28" s="1"/>
      <c r="D28" s="1">
        <f>SUM(D20:D27)</f>
        <v>1105.2838114639526</v>
      </c>
      <c r="E28" s="9">
        <f>SUM(E20:E27)</f>
        <v>1123.932</v>
      </c>
      <c r="F28" s="9"/>
      <c r="G28" s="9"/>
      <c r="H28" s="9"/>
    </row>
    <row r="29" spans="1:5" ht="12.75">
      <c r="A29" s="11"/>
      <c r="B29" s="11"/>
      <c r="C29" s="11"/>
      <c r="D29" s="11"/>
      <c r="E29" s="11"/>
    </row>
    <row r="30" spans="1:11" ht="12.75">
      <c r="A30" s="11"/>
      <c r="B30" s="11"/>
      <c r="C30" s="11"/>
      <c r="D30" s="11"/>
      <c r="E30" s="12"/>
      <c r="F30" s="7"/>
      <c r="G30" s="7"/>
      <c r="H30" s="7"/>
      <c r="I30" s="7"/>
      <c r="J30" s="7"/>
      <c r="K30" s="7"/>
    </row>
    <row r="31" spans="1:11" ht="12.75">
      <c r="A31" s="11"/>
      <c r="B31" s="8" t="s">
        <v>0</v>
      </c>
      <c r="C31" s="8">
        <v>1</v>
      </c>
      <c r="D31" s="8">
        <v>2</v>
      </c>
      <c r="E31" s="8">
        <v>3</v>
      </c>
      <c r="F31" s="8">
        <v>4</v>
      </c>
      <c r="G31" s="8">
        <v>5</v>
      </c>
      <c r="H31" s="8">
        <v>6</v>
      </c>
      <c r="I31" s="8">
        <v>7</v>
      </c>
      <c r="J31" s="8">
        <v>8</v>
      </c>
      <c r="K31" s="19" t="s">
        <v>31</v>
      </c>
    </row>
    <row r="32" spans="1:10" ht="12.75">
      <c r="A32" s="11"/>
      <c r="B32" s="1" t="s">
        <v>28</v>
      </c>
      <c r="C32" s="1">
        <v>552.143</v>
      </c>
      <c r="D32" s="1">
        <v>320.857</v>
      </c>
      <c r="E32" s="1">
        <v>427</v>
      </c>
      <c r="F32" s="1">
        <v>1542.857</v>
      </c>
      <c r="G32" s="1">
        <v>332.143</v>
      </c>
      <c r="H32" s="1">
        <v>525</v>
      </c>
      <c r="I32" s="1">
        <v>605</v>
      </c>
      <c r="J32" s="1">
        <v>427</v>
      </c>
    </row>
    <row r="33" spans="1:11" ht="12.75">
      <c r="A33" s="11"/>
      <c r="B33" s="11" t="s">
        <v>29</v>
      </c>
      <c r="C33" s="9">
        <v>174.233</v>
      </c>
      <c r="D33" s="9">
        <v>81.114</v>
      </c>
      <c r="E33" s="9">
        <v>97.453</v>
      </c>
      <c r="F33" s="9">
        <v>379.039</v>
      </c>
      <c r="G33" s="9">
        <v>80.856</v>
      </c>
      <c r="H33" s="9">
        <v>101.273</v>
      </c>
      <c r="I33" s="9">
        <v>157.244</v>
      </c>
      <c r="J33" s="9">
        <v>52.72</v>
      </c>
      <c r="K33" s="9">
        <f>SUM(C33:J33)</f>
        <v>1123.932</v>
      </c>
    </row>
    <row r="34" spans="1:11" ht="12.75">
      <c r="A34" s="11"/>
      <c r="B34" s="11" t="s">
        <v>30</v>
      </c>
      <c r="C34" s="11">
        <v>159.421</v>
      </c>
      <c r="D34" s="11">
        <v>77.266</v>
      </c>
      <c r="E34" s="12">
        <v>91.788</v>
      </c>
      <c r="F34" s="9">
        <v>379.039</v>
      </c>
      <c r="G34" s="9">
        <v>78.589</v>
      </c>
      <c r="H34" s="9">
        <v>106.659</v>
      </c>
      <c r="I34" s="9">
        <v>159.563</v>
      </c>
      <c r="J34" s="9">
        <v>52.959</v>
      </c>
      <c r="K34" s="9">
        <v>1105.284</v>
      </c>
    </row>
    <row r="35" spans="1:5" ht="12.75">
      <c r="A35" s="11"/>
      <c r="B35" s="11"/>
      <c r="C35" s="11"/>
      <c r="D35" s="11"/>
      <c r="E35" s="12"/>
    </row>
    <row r="36" spans="1:5" ht="12.75">
      <c r="A36" s="11"/>
      <c r="B36" s="11"/>
      <c r="C36" s="11"/>
      <c r="D36" s="11"/>
      <c r="E36" s="12"/>
    </row>
    <row r="37" spans="1:5" ht="12.75">
      <c r="A37" s="11"/>
      <c r="B37" s="11"/>
      <c r="C37" s="11"/>
      <c r="D37" s="11"/>
      <c r="E37" s="12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7">
      <selection activeCell="A27" sqref="A27:G30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1080</v>
      </c>
      <c r="C4" s="1">
        <v>175</v>
      </c>
      <c r="D4" s="1">
        <v>67</v>
      </c>
      <c r="E4" s="1">
        <v>112</v>
      </c>
      <c r="F4" s="1">
        <v>40</v>
      </c>
      <c r="G4" s="1">
        <f>((C4-E4)-(D4-F4))/(LN((C4-E4)/(D4-F4)))</f>
        <v>42.48801004117783</v>
      </c>
      <c r="H4" s="1"/>
    </row>
    <row r="5" spans="1:8" ht="12.75">
      <c r="A5" s="1">
        <v>2</v>
      </c>
      <c r="B5" s="1">
        <v>220</v>
      </c>
      <c r="C5" s="1">
        <v>67</v>
      </c>
      <c r="D5" s="1">
        <v>45</v>
      </c>
      <c r="E5" s="1">
        <v>25</v>
      </c>
      <c r="F5" s="1">
        <v>15</v>
      </c>
      <c r="G5" s="1">
        <f>((C5-E5)-(D5-F5))/(LN((C5-E5)/(D5-F5)))</f>
        <v>35.66416094386154</v>
      </c>
      <c r="H5" s="1"/>
    </row>
    <row r="6" spans="1:8" ht="12.75">
      <c r="A6" s="1">
        <v>3</v>
      </c>
      <c r="B6" s="1">
        <v>1518.75</v>
      </c>
      <c r="C6" s="1">
        <v>125</v>
      </c>
      <c r="D6" s="1">
        <v>87.03</v>
      </c>
      <c r="E6" s="1">
        <v>95.938</v>
      </c>
      <c r="F6" s="1">
        <v>20</v>
      </c>
      <c r="G6" s="1">
        <f>((C6-E6)-(D6-F6))/(LN((C6-E6)/(D6-F6)))</f>
        <v>45.43209301272516</v>
      </c>
      <c r="H6" s="1"/>
    </row>
    <row r="7" spans="1:8" ht="12.75">
      <c r="A7" s="1">
        <v>4</v>
      </c>
      <c r="B7" s="1">
        <v>881.25</v>
      </c>
      <c r="C7" s="1">
        <v>87.03</v>
      </c>
      <c r="D7" s="1">
        <v>65</v>
      </c>
      <c r="E7" s="1">
        <v>25</v>
      </c>
      <c r="F7" s="1">
        <v>15</v>
      </c>
      <c r="G7" s="1">
        <f>((C7-E7)-(D7-F7))/(LN((C7-E7)/(D7-F7)))</f>
        <v>55.799033129966965</v>
      </c>
      <c r="H7" s="1"/>
    </row>
    <row r="8" spans="1:8" ht="12.75">
      <c r="A8" s="1">
        <v>5</v>
      </c>
      <c r="B8" s="1">
        <v>1181.25</v>
      </c>
      <c r="C8" s="1">
        <v>180</v>
      </c>
      <c r="D8" s="1">
        <v>179</v>
      </c>
      <c r="E8" s="1">
        <v>155</v>
      </c>
      <c r="F8" s="1">
        <v>95.938</v>
      </c>
      <c r="G8" s="1">
        <f>((C8-E8)-(D8-F8))/(LN((C8-E8)/(D8-F8)))</f>
        <v>48.356329047994585</v>
      </c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s="4" customFormat="1" ht="3.7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11"/>
      <c r="B17" s="1"/>
      <c r="C17" s="1"/>
      <c r="D17" s="1"/>
      <c r="E17" s="1"/>
      <c r="F17" s="1"/>
      <c r="G17" s="1"/>
      <c r="H17" s="1"/>
    </row>
    <row r="18" spans="1:9" ht="12.75">
      <c r="A18" s="5" t="s">
        <v>0</v>
      </c>
      <c r="B18" s="5" t="s">
        <v>1</v>
      </c>
      <c r="C18" s="5" t="s">
        <v>6</v>
      </c>
      <c r="D18" s="6" t="s">
        <v>7</v>
      </c>
      <c r="E18" s="5" t="s">
        <v>8</v>
      </c>
      <c r="F18" s="5"/>
      <c r="G18" s="5"/>
      <c r="H18" s="5"/>
      <c r="I18" s="7"/>
    </row>
    <row r="19" spans="1:8" ht="12.75">
      <c r="A19" s="8"/>
      <c r="B19" s="8" t="s">
        <v>9</v>
      </c>
      <c r="C19" s="8"/>
      <c r="D19" s="8" t="s">
        <v>10</v>
      </c>
      <c r="E19" s="8" t="s">
        <v>22</v>
      </c>
      <c r="F19" s="5"/>
      <c r="G19" s="5"/>
      <c r="H19" s="5"/>
    </row>
    <row r="20" spans="1:8" ht="12.75">
      <c r="A20" s="1">
        <v>1</v>
      </c>
      <c r="B20" s="1">
        <v>1080</v>
      </c>
      <c r="C20" s="1">
        <f>G4</f>
        <v>42.48801004117783</v>
      </c>
      <c r="D20" s="1">
        <f>B20/(0.1*C20)</f>
        <v>254.18935811616112</v>
      </c>
      <c r="E20" s="9">
        <v>256.931</v>
      </c>
      <c r="F20" s="10"/>
      <c r="G20" s="10"/>
      <c r="H20" s="10"/>
    </row>
    <row r="21" spans="1:8" ht="12.75">
      <c r="A21" s="1">
        <v>2</v>
      </c>
      <c r="B21" s="1">
        <v>220</v>
      </c>
      <c r="C21" s="1">
        <f>G5</f>
        <v>35.66416094386154</v>
      </c>
      <c r="D21" s="1">
        <f>B21/(0.1*C21)</f>
        <v>61.68657671388903</v>
      </c>
      <c r="E21" s="9">
        <v>61.421</v>
      </c>
      <c r="F21" s="10"/>
      <c r="G21" s="10"/>
      <c r="H21" s="10"/>
    </row>
    <row r="22" spans="1:8" ht="12.75">
      <c r="A22" s="1">
        <v>3</v>
      </c>
      <c r="B22" s="1">
        <v>1518.75</v>
      </c>
      <c r="C22" s="1">
        <f>G6</f>
        <v>45.43209301272516</v>
      </c>
      <c r="D22" s="1">
        <f>B22/(0.1*C22)</f>
        <v>334.2901238502506</v>
      </c>
      <c r="E22" s="9">
        <v>336.991</v>
      </c>
      <c r="F22" s="10"/>
      <c r="G22" s="10"/>
      <c r="H22" s="10"/>
    </row>
    <row r="23" spans="1:8" ht="12.75">
      <c r="A23" s="1">
        <v>4</v>
      </c>
      <c r="B23" s="1">
        <v>881.25</v>
      </c>
      <c r="C23" s="1">
        <f>G7</f>
        <v>55.799033129966965</v>
      </c>
      <c r="D23" s="1">
        <f>B23/(0.1*C23)</f>
        <v>157.93284409559476</v>
      </c>
      <c r="E23" s="9">
        <v>157.781</v>
      </c>
      <c r="F23" s="10"/>
      <c r="G23" s="10"/>
      <c r="H23" s="10"/>
    </row>
    <row r="24" spans="1:8" ht="12.75">
      <c r="A24" s="1">
        <v>5</v>
      </c>
      <c r="B24" s="1">
        <v>1181.25</v>
      </c>
      <c r="C24" s="1">
        <f>G8</f>
        <v>48.356329047994585</v>
      </c>
      <c r="D24" s="1">
        <f>B24/(0.1*C24)</f>
        <v>244.28032963949488</v>
      </c>
      <c r="E24" s="9">
        <v>244.38</v>
      </c>
      <c r="F24" s="10"/>
      <c r="G24" s="10"/>
      <c r="H24" s="10"/>
    </row>
    <row r="25" spans="1:8" ht="12.75">
      <c r="A25" s="1"/>
      <c r="B25" s="1"/>
      <c r="C25" s="1"/>
      <c r="D25" s="1">
        <f>SUM(D20:D24)</f>
        <v>1052.3792324153903</v>
      </c>
      <c r="E25" s="9">
        <f>SUM(E20:E24)</f>
        <v>1057.504</v>
      </c>
      <c r="F25" s="10"/>
      <c r="G25" s="10"/>
      <c r="H25" s="10"/>
    </row>
    <row r="26" spans="1:8" ht="12.75">
      <c r="A26" s="1"/>
      <c r="B26" s="1"/>
      <c r="C26" s="1"/>
      <c r="D26" s="1"/>
      <c r="E26" s="9"/>
      <c r="F26" s="10"/>
      <c r="G26" s="10"/>
      <c r="H26" s="10"/>
    </row>
    <row r="27" spans="1:8" ht="12.75">
      <c r="A27" s="8" t="s">
        <v>0</v>
      </c>
      <c r="B27" s="8">
        <v>1</v>
      </c>
      <c r="C27" s="8">
        <v>2</v>
      </c>
      <c r="D27" s="8">
        <v>3</v>
      </c>
      <c r="E27" s="8">
        <v>4</v>
      </c>
      <c r="F27" s="8">
        <v>5</v>
      </c>
      <c r="G27" s="20" t="s">
        <v>31</v>
      </c>
      <c r="H27" s="9"/>
    </row>
    <row r="28" spans="1:8" ht="12.75">
      <c r="A28" s="1" t="s">
        <v>28</v>
      </c>
      <c r="B28" s="1">
        <v>1080</v>
      </c>
      <c r="C28" s="1">
        <v>220</v>
      </c>
      <c r="D28" s="1">
        <v>1518.75</v>
      </c>
      <c r="E28" s="1">
        <v>881.25</v>
      </c>
      <c r="F28" s="1">
        <v>1181.25</v>
      </c>
      <c r="G28" s="9"/>
      <c r="H28" s="9"/>
    </row>
    <row r="29" spans="1:7" ht="12.75">
      <c r="A29" s="11" t="s">
        <v>29</v>
      </c>
      <c r="B29" s="9">
        <v>256.931</v>
      </c>
      <c r="C29" s="9">
        <v>61.421</v>
      </c>
      <c r="D29" s="9">
        <v>336.991</v>
      </c>
      <c r="E29" s="9">
        <v>157.781</v>
      </c>
      <c r="F29" s="9">
        <v>244.38</v>
      </c>
      <c r="G29" s="9">
        <f>SUM(B29:F29)</f>
        <v>1057.504</v>
      </c>
    </row>
    <row r="30" spans="1:7" ht="12.75">
      <c r="A30" s="11" t="s">
        <v>30</v>
      </c>
      <c r="B30" s="11">
        <v>254.189</v>
      </c>
      <c r="C30" s="11">
        <v>61.687</v>
      </c>
      <c r="D30" s="11">
        <v>334.29</v>
      </c>
      <c r="E30" s="11">
        <v>157.933</v>
      </c>
      <c r="F30" s="9">
        <v>244.28</v>
      </c>
      <c r="G30" s="9">
        <v>1052.379</v>
      </c>
    </row>
    <row r="31" spans="1:5" ht="12.75">
      <c r="A31" s="11"/>
      <c r="B31" s="11"/>
      <c r="C31" s="11"/>
      <c r="D31" s="11"/>
      <c r="E31" s="11"/>
    </row>
    <row r="32" spans="1:5" ht="12.75">
      <c r="A32" s="11"/>
      <c r="B32" s="11"/>
      <c r="C32" s="11"/>
      <c r="D32" s="11"/>
      <c r="E32" s="12"/>
    </row>
    <row r="33" spans="1:5" ht="12.75">
      <c r="A33" s="11"/>
      <c r="B33" s="11"/>
      <c r="C33" s="11"/>
      <c r="D33" s="11"/>
      <c r="E33" s="12"/>
    </row>
    <row r="34" spans="1:5" ht="12.75">
      <c r="A34" s="11"/>
      <c r="B34" s="11"/>
      <c r="C34" s="11"/>
      <c r="D34" s="11"/>
      <c r="E34" s="12"/>
    </row>
    <row r="35" spans="1:5" ht="12.75">
      <c r="A35" s="11"/>
      <c r="B35" s="11"/>
      <c r="C35" s="11"/>
      <c r="D35" s="11"/>
      <c r="E35" s="12"/>
    </row>
    <row r="36" spans="1:5" ht="12.75">
      <c r="A36" s="11"/>
      <c r="B36" s="11"/>
      <c r="C36" s="11"/>
      <c r="D36" s="11"/>
      <c r="E36" s="12"/>
    </row>
    <row r="37" spans="1:5" ht="12.75">
      <c r="A37" s="11"/>
      <c r="B37" s="11"/>
      <c r="C37" s="11"/>
      <c r="D37" s="11"/>
      <c r="E37" s="12"/>
    </row>
    <row r="38" spans="1:5" ht="12.75">
      <c r="A38" s="11"/>
      <c r="B38" s="11"/>
      <c r="C38" s="11"/>
      <c r="D38" s="11"/>
      <c r="E38" s="12"/>
    </row>
    <row r="39" spans="1:5" ht="12.75">
      <c r="A39" s="11"/>
      <c r="B39" s="11"/>
      <c r="C39" s="11"/>
      <c r="D39" s="11"/>
      <c r="E39" s="12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23" sqref="A23:G27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1080</v>
      </c>
      <c r="C4" s="1">
        <v>175</v>
      </c>
      <c r="D4" s="1">
        <v>67</v>
      </c>
      <c r="E4" s="1">
        <v>112</v>
      </c>
      <c r="F4" s="1">
        <v>40</v>
      </c>
      <c r="G4" s="1">
        <f>((C4-E4)-(D4-F4))/(LN((C4-E4)/(D4-F4)))</f>
        <v>42.48801004117783</v>
      </c>
      <c r="H4" s="1"/>
    </row>
    <row r="5" spans="1:8" ht="12.75">
      <c r="A5" s="1">
        <v>2</v>
      </c>
      <c r="B5" s="1">
        <v>220</v>
      </c>
      <c r="C5" s="1">
        <v>67</v>
      </c>
      <c r="D5" s="1">
        <v>45</v>
      </c>
      <c r="E5" s="1">
        <v>25</v>
      </c>
      <c r="F5" s="1">
        <v>15</v>
      </c>
      <c r="G5" s="1">
        <f>((C5-E5)-(D5-F5))/(LN((C5-E5)/(D5-F5)))</f>
        <v>35.66416094386154</v>
      </c>
      <c r="H5" s="1"/>
    </row>
    <row r="6" spans="1:8" ht="12.75">
      <c r="A6" s="1">
        <v>3</v>
      </c>
      <c r="B6" s="1">
        <v>1518.75</v>
      </c>
      <c r="C6" s="1">
        <v>125</v>
      </c>
      <c r="D6" s="1">
        <v>87.03</v>
      </c>
      <c r="E6" s="1">
        <v>95.938</v>
      </c>
      <c r="F6" s="1">
        <v>20</v>
      </c>
      <c r="G6" s="1">
        <f>((C6-E6)-(D6-F6))/(LN((C6-E6)/(D6-F6)))</f>
        <v>45.43209301272516</v>
      </c>
      <c r="H6" s="1"/>
    </row>
    <row r="7" spans="1:8" ht="12.75">
      <c r="A7" s="1">
        <v>4</v>
      </c>
      <c r="B7" s="1">
        <v>881.25</v>
      </c>
      <c r="C7" s="1">
        <v>87.03</v>
      </c>
      <c r="D7" s="1">
        <v>65</v>
      </c>
      <c r="E7" s="1">
        <v>25</v>
      </c>
      <c r="F7" s="1">
        <v>15</v>
      </c>
      <c r="G7" s="1">
        <f>((C7-E7)-(D7-F7))/(LN((C7-E7)/(D7-F7)))</f>
        <v>55.799033129966965</v>
      </c>
      <c r="H7" s="1"/>
    </row>
    <row r="8" spans="1:8" ht="12.75">
      <c r="A8" s="1">
        <v>5</v>
      </c>
      <c r="B8" s="1">
        <v>1181.25</v>
      </c>
      <c r="C8" s="1">
        <v>180</v>
      </c>
      <c r="D8" s="1">
        <v>179</v>
      </c>
      <c r="E8" s="1">
        <v>155</v>
      </c>
      <c r="F8" s="1">
        <v>95.938</v>
      </c>
      <c r="G8" s="1">
        <f>((C8-E8)-(D8-F8))/(LN((C8-E8)/(D8-F8)))</f>
        <v>48.356329047994585</v>
      </c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s="4" customFormat="1" ht="3.75" customHeight="1">
      <c r="A12" s="3"/>
      <c r="B12" s="3"/>
      <c r="C12" s="3"/>
      <c r="D12" s="3"/>
      <c r="E12" s="3"/>
      <c r="F12" s="3"/>
      <c r="G12" s="3"/>
      <c r="H12" s="3"/>
    </row>
    <row r="13" spans="1:8" ht="12.75">
      <c r="A13" s="11"/>
      <c r="B13" s="1"/>
      <c r="C13" s="1"/>
      <c r="D13" s="1"/>
      <c r="E13" s="1"/>
      <c r="F13" s="1"/>
      <c r="G13" s="1"/>
      <c r="H13" s="1"/>
    </row>
    <row r="14" spans="1:9" ht="12.75">
      <c r="A14" s="5" t="s">
        <v>0</v>
      </c>
      <c r="B14" s="5" t="s">
        <v>1</v>
      </c>
      <c r="C14" s="5" t="s">
        <v>6</v>
      </c>
      <c r="D14" s="6" t="s">
        <v>7</v>
      </c>
      <c r="E14" s="5" t="s">
        <v>8</v>
      </c>
      <c r="F14" s="5"/>
      <c r="G14" s="5"/>
      <c r="H14" s="5"/>
      <c r="I14" s="7"/>
    </row>
    <row r="15" spans="1:8" ht="12.75">
      <c r="A15" s="8"/>
      <c r="B15" s="8" t="s">
        <v>9</v>
      </c>
      <c r="C15" s="8"/>
      <c r="D15" s="8" t="s">
        <v>10</v>
      </c>
      <c r="E15" s="8" t="s">
        <v>23</v>
      </c>
      <c r="F15" s="5"/>
      <c r="G15" s="5"/>
      <c r="H15" s="5"/>
    </row>
    <row r="16" spans="1:8" ht="12.75">
      <c r="A16" s="1">
        <v>1</v>
      </c>
      <c r="B16" s="1">
        <v>1080</v>
      </c>
      <c r="C16" s="1">
        <f>G4</f>
        <v>42.48801004117783</v>
      </c>
      <c r="D16" s="1">
        <f>B16/(0.1*C16)</f>
        <v>254.18935811616112</v>
      </c>
      <c r="E16" s="10">
        <v>254.909</v>
      </c>
      <c r="F16" s="10"/>
      <c r="H16" s="10"/>
    </row>
    <row r="17" spans="1:8" ht="12.75">
      <c r="A17" s="1">
        <v>2</v>
      </c>
      <c r="B17" s="1">
        <v>220</v>
      </c>
      <c r="C17" s="1">
        <f>G5</f>
        <v>35.66416094386154</v>
      </c>
      <c r="D17" s="1">
        <f>B17/(0.1*C17)</f>
        <v>61.68657671388903</v>
      </c>
      <c r="E17" s="10">
        <v>61.629</v>
      </c>
      <c r="F17" s="10"/>
      <c r="H17" s="10"/>
    </row>
    <row r="18" spans="1:8" ht="12.75">
      <c r="A18" s="1">
        <v>3</v>
      </c>
      <c r="B18" s="1">
        <v>1518.75</v>
      </c>
      <c r="C18" s="1">
        <f>G6</f>
        <v>45.43209301272516</v>
      </c>
      <c r="D18" s="1">
        <f>B18/(0.1*C18)</f>
        <v>334.2901238502506</v>
      </c>
      <c r="E18" s="10">
        <v>335.016</v>
      </c>
      <c r="F18" s="10"/>
      <c r="H18" s="10"/>
    </row>
    <row r="19" spans="1:8" ht="12.75">
      <c r="A19" s="1">
        <v>4</v>
      </c>
      <c r="B19" s="1">
        <v>881.25</v>
      </c>
      <c r="C19" s="1">
        <f>G7</f>
        <v>55.799033129966965</v>
      </c>
      <c r="D19" s="1">
        <f>B19/(0.1*C19)</f>
        <v>157.93284409559476</v>
      </c>
      <c r="E19" s="10">
        <v>157.865</v>
      </c>
      <c r="F19" s="10"/>
      <c r="H19" s="10"/>
    </row>
    <row r="20" spans="1:8" ht="12.75">
      <c r="A20" s="1">
        <v>5</v>
      </c>
      <c r="B20" s="1">
        <v>1181.25</v>
      </c>
      <c r="C20" s="1">
        <f>G8</f>
        <v>48.356329047994585</v>
      </c>
      <c r="D20" s="1">
        <f>B20/(0.1*C20)</f>
        <v>244.28032963949488</v>
      </c>
      <c r="E20" s="10">
        <v>244.307</v>
      </c>
      <c r="F20" s="10"/>
      <c r="H20" s="10"/>
    </row>
    <row r="21" spans="1:8" ht="12.75">
      <c r="A21" s="1"/>
      <c r="B21" s="1"/>
      <c r="C21" s="1"/>
      <c r="D21" s="1">
        <f>SUM(D16:D20)</f>
        <v>1052.3792324153903</v>
      </c>
      <c r="E21" s="9">
        <f>SUM(E16:E20)</f>
        <v>1053.726</v>
      </c>
      <c r="F21" s="10"/>
      <c r="G21" s="10"/>
      <c r="H21" s="10"/>
    </row>
    <row r="22" spans="1:8" ht="12.75">
      <c r="A22" s="1"/>
      <c r="B22" s="1"/>
      <c r="C22" s="1"/>
      <c r="D22" s="1"/>
      <c r="E22" s="9"/>
      <c r="F22" s="10"/>
      <c r="G22" s="10"/>
      <c r="H22" s="10"/>
    </row>
    <row r="23" spans="1:8" ht="12.75">
      <c r="A23" s="8" t="s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20" t="s">
        <v>31</v>
      </c>
      <c r="H23" s="9"/>
    </row>
    <row r="24" spans="1:8" ht="12.75">
      <c r="A24" s="1" t="s">
        <v>28</v>
      </c>
      <c r="B24" s="1">
        <v>1080</v>
      </c>
      <c r="C24" s="1">
        <v>220</v>
      </c>
      <c r="D24" s="1">
        <v>1518.75</v>
      </c>
      <c r="E24" s="1">
        <v>881.25</v>
      </c>
      <c r="F24" s="1">
        <v>1181.25</v>
      </c>
      <c r="G24" s="9"/>
      <c r="H24" s="9"/>
    </row>
    <row r="25" spans="1:7" ht="12.75">
      <c r="A25" s="11" t="s">
        <v>29</v>
      </c>
      <c r="B25" s="10">
        <v>254.909</v>
      </c>
      <c r="C25" s="10">
        <v>61.629</v>
      </c>
      <c r="D25" s="10">
        <v>335.016</v>
      </c>
      <c r="E25" s="10">
        <v>157.865</v>
      </c>
      <c r="F25" s="10">
        <v>244.307</v>
      </c>
      <c r="G25" s="9">
        <f>SUM(B25:F25)</f>
        <v>1053.726</v>
      </c>
    </row>
    <row r="26" spans="1:7" ht="12.75">
      <c r="A26" s="11" t="s">
        <v>30</v>
      </c>
      <c r="B26" s="11">
        <v>254.189</v>
      </c>
      <c r="C26" s="11">
        <v>61.687</v>
      </c>
      <c r="D26" s="11">
        <v>334.29</v>
      </c>
      <c r="E26" s="11">
        <v>157.933</v>
      </c>
      <c r="F26" s="12">
        <v>244.28</v>
      </c>
      <c r="G26" s="12">
        <v>1052.379</v>
      </c>
    </row>
    <row r="27" spans="1:5" ht="12.75">
      <c r="A27" s="11"/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2"/>
    </row>
    <row r="29" spans="1:5" ht="12.75">
      <c r="A29" s="11"/>
      <c r="B29" s="11"/>
      <c r="C29" s="11"/>
      <c r="D29" s="11"/>
      <c r="E29" s="12"/>
    </row>
    <row r="30" spans="1:5" ht="12.75">
      <c r="A30" s="11"/>
      <c r="B30" s="11"/>
      <c r="C30" s="11"/>
      <c r="D30" s="11"/>
      <c r="E30" s="12"/>
    </row>
    <row r="31" spans="1:5" ht="12.75">
      <c r="A31" s="11"/>
      <c r="B31" s="11"/>
      <c r="C31" s="11"/>
      <c r="D31" s="11"/>
      <c r="E31" s="12"/>
    </row>
    <row r="32" spans="1:5" ht="12.75">
      <c r="A32" s="11"/>
      <c r="B32" s="11"/>
      <c r="C32" s="11"/>
      <c r="D32" s="11"/>
      <c r="E32" s="12"/>
    </row>
    <row r="33" spans="1:5" ht="12.75">
      <c r="A33" s="11"/>
      <c r="B33" s="11"/>
      <c r="C33" s="11"/>
      <c r="D33" s="11"/>
      <c r="E33" s="12"/>
    </row>
    <row r="34" spans="1:5" ht="12.75">
      <c r="A34" s="11"/>
      <c r="B34" s="11"/>
      <c r="C34" s="11"/>
      <c r="D34" s="11"/>
      <c r="E34" s="12"/>
    </row>
    <row r="35" spans="1:5" ht="12.75">
      <c r="A35" s="11"/>
      <c r="B35" s="11"/>
      <c r="C35" s="11"/>
      <c r="D35" s="11"/>
      <c r="E35" s="12"/>
    </row>
    <row r="36" spans="1:5" ht="12.75">
      <c r="A36" s="13"/>
      <c r="B36" s="13"/>
      <c r="C36" s="13"/>
      <c r="D36" s="13"/>
      <c r="E36" s="13"/>
    </row>
    <row r="37" spans="1:5" ht="12.75">
      <c r="A37" s="13"/>
      <c r="B37" s="13"/>
      <c r="C37" s="13"/>
      <c r="D37" s="13"/>
      <c r="E37" s="1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23" sqref="A23:G26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1080</v>
      </c>
      <c r="C4" s="1">
        <v>175</v>
      </c>
      <c r="D4" s="1">
        <v>67</v>
      </c>
      <c r="E4" s="1">
        <v>112</v>
      </c>
      <c r="F4" s="1">
        <v>40</v>
      </c>
      <c r="G4" s="1">
        <f>((C4-E4)-(D4-F4))/(LN((C4-E4)/(D4-F4)))</f>
        <v>42.48801004117783</v>
      </c>
      <c r="H4" s="1"/>
    </row>
    <row r="5" spans="1:8" ht="12.75">
      <c r="A5" s="1">
        <v>2</v>
      </c>
      <c r="B5" s="1">
        <v>220</v>
      </c>
      <c r="C5" s="1">
        <v>67</v>
      </c>
      <c r="D5" s="1">
        <v>45</v>
      </c>
      <c r="E5" s="1">
        <v>25</v>
      </c>
      <c r="F5" s="1">
        <v>15</v>
      </c>
      <c r="G5" s="1">
        <f>((C5-E5)-(D5-F5))/(LN((C5-E5)/(D5-F5)))</f>
        <v>35.66416094386154</v>
      </c>
      <c r="H5" s="1"/>
    </row>
    <row r="6" spans="1:8" ht="12.75">
      <c r="A6" s="1">
        <v>3</v>
      </c>
      <c r="B6" s="1">
        <v>1517.5</v>
      </c>
      <c r="C6" s="1">
        <v>125</v>
      </c>
      <c r="D6" s="1">
        <v>87.06</v>
      </c>
      <c r="E6" s="1">
        <v>95.875</v>
      </c>
      <c r="F6" s="1">
        <v>20</v>
      </c>
      <c r="G6" s="1">
        <f>((C6-E6)-(D6-F6))/(LN((C6-E6)/(D6-F6)))</f>
        <v>45.486111686098894</v>
      </c>
      <c r="H6" s="1"/>
    </row>
    <row r="7" spans="1:8" ht="12.75">
      <c r="A7" s="1">
        <v>4</v>
      </c>
      <c r="B7" s="1">
        <v>882.5</v>
      </c>
      <c r="C7" s="1">
        <v>87.06</v>
      </c>
      <c r="D7" s="1">
        <v>65</v>
      </c>
      <c r="E7" s="1">
        <v>25</v>
      </c>
      <c r="F7" s="1">
        <v>15</v>
      </c>
      <c r="G7" s="1">
        <f>((C7-E7)-(D7-F7))/(LN((C7-E7)/(D7-F7)))</f>
        <v>55.81300975137873</v>
      </c>
      <c r="H7" s="1"/>
    </row>
    <row r="8" spans="1:8" ht="12.75">
      <c r="A8" s="1">
        <v>5</v>
      </c>
      <c r="B8" s="1">
        <v>1182.5</v>
      </c>
      <c r="C8" s="1">
        <v>180</v>
      </c>
      <c r="D8" s="1">
        <v>179</v>
      </c>
      <c r="E8" s="1">
        <v>155</v>
      </c>
      <c r="F8" s="1">
        <v>95.875</v>
      </c>
      <c r="G8" s="1">
        <f>((C8-E8)-(D8-F8))/(LN((C8-E8)/(D8-F8)))</f>
        <v>48.3782497824277</v>
      </c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s="4" customFormat="1" ht="3.75" customHeight="1">
      <c r="A12" s="3"/>
      <c r="B12" s="3"/>
      <c r="C12" s="3"/>
      <c r="D12" s="3"/>
      <c r="E12" s="3"/>
      <c r="F12" s="3"/>
      <c r="G12" s="3"/>
      <c r="H12" s="3"/>
    </row>
    <row r="13" spans="1:8" ht="12.75">
      <c r="A13" s="11"/>
      <c r="B13" s="1"/>
      <c r="C13" s="1"/>
      <c r="D13" s="1"/>
      <c r="E13" s="1"/>
      <c r="F13" s="1"/>
      <c r="G13" s="1"/>
      <c r="H13" s="1"/>
    </row>
    <row r="14" spans="1:9" ht="12.75">
      <c r="A14" s="5" t="s">
        <v>0</v>
      </c>
      <c r="B14" s="5" t="s">
        <v>1</v>
      </c>
      <c r="C14" s="5" t="s">
        <v>6</v>
      </c>
      <c r="D14" s="6" t="s">
        <v>7</v>
      </c>
      <c r="E14" s="5" t="s">
        <v>8</v>
      </c>
      <c r="F14" s="5"/>
      <c r="G14" s="5"/>
      <c r="H14" s="5"/>
      <c r="I14" s="7"/>
    </row>
    <row r="15" spans="1:8" ht="12.75">
      <c r="A15" s="8"/>
      <c r="B15" s="8" t="s">
        <v>9</v>
      </c>
      <c r="C15" s="8"/>
      <c r="D15" s="8" t="s">
        <v>10</v>
      </c>
      <c r="E15" s="8" t="s">
        <v>24</v>
      </c>
      <c r="F15" s="5"/>
      <c r="G15" s="5"/>
      <c r="H15" s="5"/>
    </row>
    <row r="16" spans="1:8" ht="12.75">
      <c r="A16" s="1">
        <v>1</v>
      </c>
      <c r="B16" s="1">
        <v>1080</v>
      </c>
      <c r="C16" s="1">
        <f>G4</f>
        <v>42.48801004117783</v>
      </c>
      <c r="D16" s="1">
        <f>B16/(0.1*C16)</f>
        <v>254.18935811616112</v>
      </c>
      <c r="E16" s="10">
        <v>254.556</v>
      </c>
      <c r="F16" s="10"/>
      <c r="H16" s="10"/>
    </row>
    <row r="17" spans="1:8" ht="12.75">
      <c r="A17" s="1">
        <v>2</v>
      </c>
      <c r="B17" s="1">
        <v>220</v>
      </c>
      <c r="C17" s="1">
        <f>G5</f>
        <v>35.66416094386154</v>
      </c>
      <c r="D17" s="1">
        <f>B17/(0.1*C17)</f>
        <v>61.68657671388903</v>
      </c>
      <c r="E17" s="10">
        <v>61.66</v>
      </c>
      <c r="F17" s="10"/>
      <c r="H17" s="10"/>
    </row>
    <row r="18" spans="1:8" ht="12.75">
      <c r="A18" s="1">
        <v>3</v>
      </c>
      <c r="B18" s="1">
        <v>1517.5</v>
      </c>
      <c r="C18" s="1">
        <f>G6</f>
        <v>45.486111686098894</v>
      </c>
      <c r="D18" s="1">
        <f>B18/(0.1*C18)</f>
        <v>333.6183163934336</v>
      </c>
      <c r="E18" s="10">
        <v>334.285</v>
      </c>
      <c r="F18" s="10"/>
      <c r="H18" s="10"/>
    </row>
    <row r="19" spans="1:8" ht="12.75">
      <c r="A19" s="1">
        <v>4</v>
      </c>
      <c r="B19" s="1">
        <v>882.5</v>
      </c>
      <c r="C19" s="1">
        <f>G7</f>
        <v>55.81300975137873</v>
      </c>
      <c r="D19" s="1">
        <f>B19/(0.1*C19)</f>
        <v>158.11725687812415</v>
      </c>
      <c r="E19" s="10">
        <v>158.085</v>
      </c>
      <c r="F19" s="10"/>
      <c r="H19" s="10"/>
    </row>
    <row r="20" spans="1:8" ht="12.75">
      <c r="A20" s="1">
        <v>5</v>
      </c>
      <c r="B20" s="1">
        <v>1182.5</v>
      </c>
      <c r="C20" s="1">
        <f>G8</f>
        <v>48.3782497824277</v>
      </c>
      <c r="D20" s="1">
        <f>B20/(0.1*C20)</f>
        <v>244.42802402279466</v>
      </c>
      <c r="E20" s="10">
        <v>244.392</v>
      </c>
      <c r="F20" s="10"/>
      <c r="H20" s="10"/>
    </row>
    <row r="21" spans="1:8" ht="12.75">
      <c r="A21" s="1"/>
      <c r="B21" s="1"/>
      <c r="C21" s="1"/>
      <c r="D21" s="1">
        <f>SUM(D16:D20)</f>
        <v>1052.0395321244025</v>
      </c>
      <c r="E21" s="9">
        <f>SUM(E16:E20)</f>
        <v>1052.978</v>
      </c>
      <c r="F21" s="10"/>
      <c r="G21" s="10"/>
      <c r="H21" s="10"/>
    </row>
    <row r="22" spans="1:8" ht="12.75">
      <c r="A22" s="1"/>
      <c r="B22" s="1"/>
      <c r="C22" s="1"/>
      <c r="D22" s="1"/>
      <c r="E22" s="9"/>
      <c r="F22" s="10"/>
      <c r="G22" s="10"/>
      <c r="H22" s="10"/>
    </row>
    <row r="23" spans="1:8" ht="12.75">
      <c r="A23" s="8" t="s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20" t="s">
        <v>31</v>
      </c>
      <c r="H23" s="10"/>
    </row>
    <row r="24" spans="1:8" ht="12.75">
      <c r="A24" s="1" t="s">
        <v>28</v>
      </c>
      <c r="B24" s="1">
        <v>1080</v>
      </c>
      <c r="C24" s="1">
        <v>220</v>
      </c>
      <c r="D24" s="1">
        <v>1517.5</v>
      </c>
      <c r="E24" s="1">
        <v>882.5</v>
      </c>
      <c r="F24" s="1">
        <v>1182.5</v>
      </c>
      <c r="G24" s="9"/>
      <c r="H24" s="9"/>
    </row>
    <row r="25" spans="1:8" ht="12.75">
      <c r="A25" s="11" t="s">
        <v>29</v>
      </c>
      <c r="B25" s="10">
        <v>254.556</v>
      </c>
      <c r="C25" s="10">
        <v>61.66</v>
      </c>
      <c r="D25" s="10">
        <v>334.285</v>
      </c>
      <c r="E25" s="10">
        <v>158.085</v>
      </c>
      <c r="F25" s="10">
        <v>244.392</v>
      </c>
      <c r="G25" s="9">
        <f>SUM(B25:F25)</f>
        <v>1052.978</v>
      </c>
      <c r="H25" s="9"/>
    </row>
    <row r="26" spans="1:7" ht="12.75">
      <c r="A26" s="11" t="s">
        <v>30</v>
      </c>
      <c r="B26" s="11">
        <v>254.189</v>
      </c>
      <c r="C26" s="11">
        <v>61.687</v>
      </c>
      <c r="D26" s="11">
        <v>333.618</v>
      </c>
      <c r="E26" s="11">
        <v>158.117</v>
      </c>
      <c r="F26" s="12">
        <v>244.428</v>
      </c>
      <c r="G26" s="12">
        <v>1052.04</v>
      </c>
    </row>
    <row r="27" spans="1:5" ht="12.75">
      <c r="A27" s="11"/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2"/>
    </row>
    <row r="30" spans="1:5" ht="12.75">
      <c r="A30" s="11"/>
      <c r="B30" s="11"/>
      <c r="C30" s="11"/>
      <c r="D30" s="11"/>
      <c r="E30" s="12"/>
    </row>
    <row r="31" spans="1:5" ht="12.75">
      <c r="A31" s="11"/>
      <c r="B31" s="11"/>
      <c r="C31" s="11"/>
      <c r="D31" s="11"/>
      <c r="E31" s="12"/>
    </row>
    <row r="32" spans="1:5" ht="12.75">
      <c r="A32" s="11"/>
      <c r="B32" s="11"/>
      <c r="C32" s="11"/>
      <c r="D32" s="11"/>
      <c r="E32" s="12"/>
    </row>
    <row r="33" spans="1:5" ht="12.75">
      <c r="A33" s="11"/>
      <c r="B33" s="11"/>
      <c r="C33" s="11"/>
      <c r="D33" s="11"/>
      <c r="E33" s="12"/>
    </row>
    <row r="34" spans="1:5" ht="12.75">
      <c r="A34" s="11"/>
      <c r="B34" s="11"/>
      <c r="C34" s="11"/>
      <c r="D34" s="11"/>
      <c r="E34" s="12"/>
    </row>
    <row r="35" spans="1:5" ht="12.75">
      <c r="A35" s="11"/>
      <c r="B35" s="11"/>
      <c r="C35" s="11"/>
      <c r="D35" s="11"/>
      <c r="E35" s="12"/>
    </row>
    <row r="36" spans="1:5" ht="12.75">
      <c r="A36" s="11"/>
      <c r="B36" s="11"/>
      <c r="C36" s="11"/>
      <c r="D36" s="11"/>
      <c r="E36" s="12"/>
    </row>
    <row r="37" spans="1:5" ht="12.75">
      <c r="A37" s="13"/>
      <c r="B37" s="13"/>
      <c r="C37" s="13"/>
      <c r="D37" s="13"/>
      <c r="E37" s="1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25" sqref="A25:G29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1080</v>
      </c>
      <c r="C4" s="1">
        <v>175</v>
      </c>
      <c r="D4" s="1">
        <v>67</v>
      </c>
      <c r="E4" s="1">
        <v>112</v>
      </c>
      <c r="F4" s="1">
        <v>40</v>
      </c>
      <c r="G4" s="1">
        <f>((C4-E4)-(D4-F4))/(LN((C4-E4)/(D4-F4)))</f>
        <v>42.48801004117783</v>
      </c>
      <c r="H4" s="1"/>
    </row>
    <row r="5" spans="1:8" ht="12.75">
      <c r="A5" s="1">
        <v>2</v>
      </c>
      <c r="B5" s="1">
        <v>220</v>
      </c>
      <c r="C5" s="1">
        <v>67</v>
      </c>
      <c r="D5" s="1">
        <v>45</v>
      </c>
      <c r="E5" s="1">
        <v>25</v>
      </c>
      <c r="F5" s="1">
        <v>15</v>
      </c>
      <c r="G5" s="1">
        <f>((C5-E5)-(D5-F5))/(LN((C5-E5)/(D5-F5)))</f>
        <v>35.66416094386154</v>
      </c>
      <c r="H5" s="1"/>
    </row>
    <row r="6" spans="1:8" ht="12.75">
      <c r="A6" s="1">
        <v>3</v>
      </c>
      <c r="B6" s="1">
        <v>1533.937</v>
      </c>
      <c r="C6" s="1">
        <v>125</v>
      </c>
      <c r="D6" s="1">
        <v>86.65</v>
      </c>
      <c r="E6" s="1">
        <v>96.7</v>
      </c>
      <c r="F6" s="1">
        <v>20</v>
      </c>
      <c r="G6" s="1">
        <f>((C6-E6)-(D6-F6))/(LN((C6-E6)/(D6-F6)))</f>
        <v>44.770374222839976</v>
      </c>
      <c r="H6" s="1"/>
    </row>
    <row r="7" spans="1:8" ht="12.75">
      <c r="A7" s="1">
        <v>4</v>
      </c>
      <c r="B7" s="1">
        <v>866.063</v>
      </c>
      <c r="C7" s="1">
        <v>86.65</v>
      </c>
      <c r="D7" s="1">
        <v>65</v>
      </c>
      <c r="E7" s="1">
        <v>25</v>
      </c>
      <c r="F7" s="1">
        <v>15</v>
      </c>
      <c r="G7" s="1">
        <f>((C7-E7)-(D7-F7))/(LN((C7-E7)/(D7-F7)))</f>
        <v>55.62180725987338</v>
      </c>
      <c r="H7" s="1"/>
    </row>
    <row r="8" spans="1:8" ht="12.75">
      <c r="A8" s="1">
        <v>5</v>
      </c>
      <c r="B8" s="1">
        <v>1166.063</v>
      </c>
      <c r="C8" s="1">
        <v>180</v>
      </c>
      <c r="D8" s="1">
        <v>179</v>
      </c>
      <c r="E8" s="1">
        <v>155</v>
      </c>
      <c r="F8" s="1">
        <v>96.7</v>
      </c>
      <c r="G8" s="1">
        <f>((C8-E8)-(D8-F8))/(LN((C8-E8)/(D8-F8)))</f>
        <v>48.09083244092482</v>
      </c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s="4" customFormat="1" ht="3.75" customHeight="1">
      <c r="A13" s="3"/>
      <c r="B13" s="3"/>
      <c r="C13" s="3"/>
      <c r="D13" s="3"/>
      <c r="E13" s="3"/>
      <c r="F13" s="3"/>
      <c r="G13" s="3"/>
      <c r="H13" s="3"/>
    </row>
    <row r="14" spans="1:8" ht="12.75">
      <c r="A14" s="11"/>
      <c r="B14" s="1"/>
      <c r="C14" s="1"/>
      <c r="D14" s="1"/>
      <c r="E14" s="1"/>
      <c r="F14" s="1"/>
      <c r="G14" s="1"/>
      <c r="H14" s="1"/>
    </row>
    <row r="15" spans="1:9" ht="12.75">
      <c r="A15" s="5" t="s">
        <v>0</v>
      </c>
      <c r="B15" s="5" t="s">
        <v>1</v>
      </c>
      <c r="C15" s="5" t="s">
        <v>6</v>
      </c>
      <c r="D15" s="6" t="s">
        <v>7</v>
      </c>
      <c r="E15" s="5" t="s">
        <v>8</v>
      </c>
      <c r="F15" s="5"/>
      <c r="G15" s="5"/>
      <c r="H15" s="5"/>
      <c r="I15" s="7"/>
    </row>
    <row r="16" spans="1:8" ht="12.75">
      <c r="A16" s="8"/>
      <c r="B16" s="8" t="s">
        <v>9</v>
      </c>
      <c r="C16" s="8"/>
      <c r="D16" s="8" t="s">
        <v>10</v>
      </c>
      <c r="E16" s="8" t="s">
        <v>25</v>
      </c>
      <c r="F16" s="5"/>
      <c r="G16" s="5"/>
      <c r="H16" s="5"/>
    </row>
    <row r="17" spans="1:8" ht="12.75">
      <c r="A17" s="1">
        <v>1</v>
      </c>
      <c r="B17" s="1">
        <v>1080</v>
      </c>
      <c r="C17" s="1">
        <f>G4</f>
        <v>42.48801004117783</v>
      </c>
      <c r="D17" s="1">
        <f>B17/(0.1*C17)</f>
        <v>254.18935811616112</v>
      </c>
      <c r="E17" s="10">
        <v>254.469</v>
      </c>
      <c r="F17" s="10"/>
      <c r="H17" s="10"/>
    </row>
    <row r="18" spans="1:8" ht="12.75">
      <c r="A18" s="1">
        <v>2</v>
      </c>
      <c r="B18" s="1">
        <v>220</v>
      </c>
      <c r="C18" s="1">
        <f>G5</f>
        <v>35.66416094386154</v>
      </c>
      <c r="D18" s="1">
        <f>B18/(0.1*C18)</f>
        <v>61.68657671388903</v>
      </c>
      <c r="E18" s="10">
        <v>61.664</v>
      </c>
      <c r="F18" s="10"/>
      <c r="H18" s="10"/>
    </row>
    <row r="19" spans="1:8" ht="12.75">
      <c r="A19" s="1">
        <v>3</v>
      </c>
      <c r="B19" s="1">
        <v>1533.937</v>
      </c>
      <c r="C19" s="1">
        <f>G6</f>
        <v>44.770374222839976</v>
      </c>
      <c r="D19" s="1">
        <f>B19/(0.1*C19)</f>
        <v>342.62322498467057</v>
      </c>
      <c r="E19" s="10">
        <v>342.947</v>
      </c>
      <c r="F19" s="10"/>
      <c r="H19" s="10"/>
    </row>
    <row r="20" spans="1:8" ht="12.75">
      <c r="A20" s="1">
        <v>4</v>
      </c>
      <c r="B20" s="1">
        <v>866.063</v>
      </c>
      <c r="C20" s="1">
        <f>G7</f>
        <v>55.62180725987338</v>
      </c>
      <c r="D20" s="1">
        <f>B20/(0.1*C20)</f>
        <v>155.70565622825313</v>
      </c>
      <c r="E20" s="10">
        <v>155.658</v>
      </c>
      <c r="F20" s="10"/>
      <c r="H20" s="10"/>
    </row>
    <row r="21" spans="1:8" ht="12.75">
      <c r="A21" s="1">
        <v>5</v>
      </c>
      <c r="B21" s="1">
        <v>1166.063</v>
      </c>
      <c r="C21" s="1">
        <f>G8</f>
        <v>48.09083244092482</v>
      </c>
      <c r="D21" s="1">
        <f>B21/(0.1*C21)</f>
        <v>242.470953571536</v>
      </c>
      <c r="E21" s="10">
        <v>242.473</v>
      </c>
      <c r="F21" s="10"/>
      <c r="H21" s="10"/>
    </row>
    <row r="22" spans="1:8" ht="12.75">
      <c r="A22" s="1"/>
      <c r="B22" s="1"/>
      <c r="C22" s="1"/>
      <c r="D22" s="1">
        <f>SUM(D17:D21)</f>
        <v>1056.6757696145098</v>
      </c>
      <c r="E22" s="9">
        <f>SUM(E17:E21)</f>
        <v>1057.211</v>
      </c>
      <c r="F22" s="10"/>
      <c r="G22" s="10"/>
      <c r="H22" s="10"/>
    </row>
    <row r="23" spans="1:8" ht="12.75">
      <c r="A23" s="1"/>
      <c r="B23" s="1"/>
      <c r="C23" s="1"/>
      <c r="D23" s="1"/>
      <c r="E23" s="9"/>
      <c r="F23" s="10"/>
      <c r="G23" s="10"/>
      <c r="H23" s="10"/>
    </row>
    <row r="24" spans="1:8" ht="12.75">
      <c r="A24" s="1"/>
      <c r="B24" s="1"/>
      <c r="C24" s="1"/>
      <c r="D24" s="1"/>
      <c r="E24" s="9"/>
      <c r="F24" s="9"/>
      <c r="G24" s="9"/>
      <c r="H24" s="9"/>
    </row>
    <row r="25" spans="1:8" ht="12.75">
      <c r="A25" s="8" t="s">
        <v>0</v>
      </c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20" t="s">
        <v>31</v>
      </c>
      <c r="H25" s="9"/>
    </row>
    <row r="26" spans="1:6" ht="12.75">
      <c r="A26" s="1" t="s">
        <v>28</v>
      </c>
      <c r="B26" s="1">
        <v>1080</v>
      </c>
      <c r="C26" s="1">
        <v>220</v>
      </c>
      <c r="D26" s="1">
        <v>1533.937</v>
      </c>
      <c r="E26" s="1">
        <v>866.063</v>
      </c>
      <c r="F26" s="1">
        <v>1166.063</v>
      </c>
    </row>
    <row r="27" spans="1:7" ht="12.75">
      <c r="A27" s="11" t="s">
        <v>29</v>
      </c>
      <c r="B27" s="10">
        <v>254.469</v>
      </c>
      <c r="C27" s="10">
        <v>61.664</v>
      </c>
      <c r="D27" s="10">
        <v>342.947</v>
      </c>
      <c r="E27" s="10">
        <v>155.658</v>
      </c>
      <c r="F27" s="10">
        <v>242.473</v>
      </c>
      <c r="G27" s="9">
        <f>SUM(B27:F27)</f>
        <v>1057.211</v>
      </c>
    </row>
    <row r="28" spans="1:7" ht="12.75">
      <c r="A28" s="11" t="s">
        <v>30</v>
      </c>
      <c r="B28" s="11">
        <v>254.189</v>
      </c>
      <c r="C28" s="11">
        <v>61.687</v>
      </c>
      <c r="D28" s="11">
        <v>342.623</v>
      </c>
      <c r="E28" s="11">
        <v>155.706</v>
      </c>
      <c r="F28" s="12">
        <v>242.471</v>
      </c>
      <c r="G28" s="12">
        <v>1056.676</v>
      </c>
    </row>
    <row r="29" spans="1:5" ht="12.75">
      <c r="A29" s="11"/>
      <c r="B29" s="11"/>
      <c r="C29" s="11"/>
      <c r="D29" s="11"/>
      <c r="E29" s="12"/>
    </row>
    <row r="30" spans="1:5" ht="12.75">
      <c r="A30" s="11"/>
      <c r="B30" s="11"/>
      <c r="C30" s="11"/>
      <c r="D30" s="11"/>
      <c r="E30" s="12"/>
    </row>
    <row r="31" spans="1:5" ht="12.75">
      <c r="A31" s="11"/>
      <c r="B31" s="11"/>
      <c r="C31" s="11"/>
      <c r="D31" s="11"/>
      <c r="E31" s="12"/>
    </row>
    <row r="32" spans="1:5" ht="12.75">
      <c r="A32" s="11"/>
      <c r="B32" s="11"/>
      <c r="C32" s="11"/>
      <c r="D32" s="11"/>
      <c r="E32" s="12"/>
    </row>
    <row r="33" spans="1:5" ht="12.75">
      <c r="A33" s="11"/>
      <c r="B33" s="11"/>
      <c r="C33" s="11"/>
      <c r="D33" s="11"/>
      <c r="E33" s="12"/>
    </row>
    <row r="34" spans="1:5" ht="12.75">
      <c r="A34" s="11"/>
      <c r="B34" s="11"/>
      <c r="C34" s="11"/>
      <c r="D34" s="11"/>
      <c r="E34" s="12"/>
    </row>
    <row r="35" spans="1:5" ht="12.75">
      <c r="A35" s="11"/>
      <c r="B35" s="11"/>
      <c r="C35" s="11"/>
      <c r="D35" s="11"/>
      <c r="E35" s="12"/>
    </row>
    <row r="36" spans="1:5" ht="12.75">
      <c r="A36" s="11"/>
      <c r="B36" s="11"/>
      <c r="C36" s="11"/>
      <c r="D36" s="11"/>
      <c r="E36" s="12"/>
    </row>
    <row r="37" spans="1:5" ht="12.75">
      <c r="A37" s="13"/>
      <c r="B37" s="13"/>
      <c r="C37" s="13"/>
      <c r="D37" s="13"/>
      <c r="E37" s="1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24" sqref="A24:A27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1080</v>
      </c>
      <c r="C4" s="1">
        <v>175</v>
      </c>
      <c r="D4" s="1">
        <v>67</v>
      </c>
      <c r="E4" s="1">
        <v>112</v>
      </c>
      <c r="F4" s="1">
        <v>40</v>
      </c>
      <c r="G4" s="1">
        <f>((C4-E4)-(D4-F4))/(LN((C4-E4)/(D4-F4)))</f>
        <v>42.48801004117783</v>
      </c>
      <c r="H4" s="1"/>
    </row>
    <row r="5" spans="1:8" ht="12.75">
      <c r="A5" s="1">
        <v>2</v>
      </c>
      <c r="B5" s="1">
        <v>220</v>
      </c>
      <c r="C5" s="1">
        <v>67</v>
      </c>
      <c r="D5" s="1">
        <v>45</v>
      </c>
      <c r="E5" s="1">
        <v>25</v>
      </c>
      <c r="F5" s="1">
        <v>15</v>
      </c>
      <c r="G5" s="1">
        <f>((C5-E5)-(D5-F5))/(LN((C5-E5)/(D5-F5)))</f>
        <v>35.66416094386154</v>
      </c>
      <c r="H5" s="1"/>
    </row>
    <row r="6" spans="1:8" ht="12.75">
      <c r="A6" s="1">
        <v>3</v>
      </c>
      <c r="B6" s="1">
        <v>1528.302</v>
      </c>
      <c r="C6" s="1">
        <v>125</v>
      </c>
      <c r="D6" s="1">
        <v>86.79</v>
      </c>
      <c r="E6" s="1">
        <v>96.42</v>
      </c>
      <c r="F6" s="1">
        <v>20</v>
      </c>
      <c r="G6" s="1">
        <f>((C6-E6)-(D6-F6))/(LN((C6-E6)/(D6-F6)))</f>
        <v>45.014043968672794</v>
      </c>
      <c r="H6" s="1"/>
    </row>
    <row r="7" spans="1:8" ht="12.75">
      <c r="A7" s="1">
        <v>4</v>
      </c>
      <c r="B7" s="1">
        <v>871.698</v>
      </c>
      <c r="C7" s="1">
        <v>86.79</v>
      </c>
      <c r="D7" s="1">
        <v>65</v>
      </c>
      <c r="E7" s="1">
        <v>25</v>
      </c>
      <c r="F7" s="1">
        <v>15</v>
      </c>
      <c r="G7" s="1">
        <f>((C7-E7)-(D7-F7))/(LN((C7-E7)/(D7-F7)))</f>
        <v>55.68714177750396</v>
      </c>
      <c r="H7" s="1"/>
    </row>
    <row r="8" spans="1:8" ht="12.75">
      <c r="A8" s="1">
        <v>5</v>
      </c>
      <c r="B8" s="1">
        <v>1171.698</v>
      </c>
      <c r="C8" s="1">
        <v>180</v>
      </c>
      <c r="D8" s="1">
        <v>179</v>
      </c>
      <c r="E8" s="1">
        <v>155</v>
      </c>
      <c r="F8" s="1">
        <v>96.42</v>
      </c>
      <c r="G8" s="1">
        <f>((C8-E8)-(D8-F8))/(LN((C8-E8)/(D8-F8)))</f>
        <v>48.18846780216442</v>
      </c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s="4" customFormat="1" ht="3.75" customHeight="1">
      <c r="A13" s="3"/>
      <c r="B13" s="3"/>
      <c r="C13" s="3"/>
      <c r="D13" s="3"/>
      <c r="E13" s="3"/>
      <c r="F13" s="3"/>
      <c r="G13" s="3"/>
      <c r="H13" s="3"/>
    </row>
    <row r="14" spans="1:8" ht="12.75">
      <c r="A14" s="11"/>
      <c r="B14" s="1"/>
      <c r="C14" s="1"/>
      <c r="D14" s="1"/>
      <c r="E14" s="1"/>
      <c r="F14" s="1"/>
      <c r="G14" s="1"/>
      <c r="H14" s="1"/>
    </row>
    <row r="15" spans="1:9" ht="12.75">
      <c r="A15" s="5" t="s">
        <v>0</v>
      </c>
      <c r="B15" s="5" t="s">
        <v>1</v>
      </c>
      <c r="C15" s="5" t="s">
        <v>6</v>
      </c>
      <c r="D15" s="6" t="s">
        <v>7</v>
      </c>
      <c r="E15" s="5" t="s">
        <v>8</v>
      </c>
      <c r="F15" s="5"/>
      <c r="G15" s="5"/>
      <c r="H15" s="5"/>
      <c r="I15" s="7"/>
    </row>
    <row r="16" spans="1:8" ht="12.75">
      <c r="A16" s="8"/>
      <c r="B16" s="8" t="s">
        <v>9</v>
      </c>
      <c r="C16" s="8"/>
      <c r="D16" s="8" t="s">
        <v>10</v>
      </c>
      <c r="E16" s="8" t="s">
        <v>26</v>
      </c>
      <c r="F16" s="5"/>
      <c r="G16" s="5"/>
      <c r="H16" s="5"/>
    </row>
    <row r="17" spans="1:8" ht="12.75">
      <c r="A17" s="1">
        <v>1</v>
      </c>
      <c r="B17" s="1">
        <v>1080</v>
      </c>
      <c r="C17" s="1">
        <f>G4</f>
        <v>42.48801004117783</v>
      </c>
      <c r="D17" s="1">
        <f>B17/(0.1*C17)</f>
        <v>254.18935811616112</v>
      </c>
      <c r="E17" s="10">
        <v>254.357</v>
      </c>
      <c r="F17" s="10"/>
      <c r="H17" s="10"/>
    </row>
    <row r="18" spans="1:8" ht="12.75">
      <c r="A18" s="1">
        <v>2</v>
      </c>
      <c r="B18" s="1">
        <v>220</v>
      </c>
      <c r="C18" s="1">
        <f>G5</f>
        <v>35.66416094386154</v>
      </c>
      <c r="D18" s="1">
        <f>B18/(0.1*C18)</f>
        <v>61.68657671388903</v>
      </c>
      <c r="E18" s="10">
        <v>61.699</v>
      </c>
      <c r="F18" s="10"/>
      <c r="H18" s="10"/>
    </row>
    <row r="19" spans="1:8" ht="12.75">
      <c r="A19" s="1">
        <v>3</v>
      </c>
      <c r="B19" s="1">
        <v>1528.302</v>
      </c>
      <c r="C19" s="1">
        <f>G6</f>
        <v>45.014043968672794</v>
      </c>
      <c r="D19" s="1">
        <f>B19/(0.1*C19)</f>
        <v>339.5167075110183</v>
      </c>
      <c r="E19" s="10">
        <v>339.742</v>
      </c>
      <c r="F19" s="10"/>
      <c r="H19" s="10"/>
    </row>
    <row r="20" spans="1:8" ht="12.75">
      <c r="A20" s="1">
        <v>4</v>
      </c>
      <c r="B20" s="1">
        <v>871.698</v>
      </c>
      <c r="C20" s="1">
        <f>G7</f>
        <v>55.68714177750396</v>
      </c>
      <c r="D20" s="1">
        <f>B20/(0.1*C20)</f>
        <v>156.53487900004617</v>
      </c>
      <c r="E20" s="10">
        <v>156.514</v>
      </c>
      <c r="F20" s="10"/>
      <c r="H20" s="10"/>
    </row>
    <row r="21" spans="1:8" ht="12.75">
      <c r="A21" s="1">
        <v>5</v>
      </c>
      <c r="B21" s="1">
        <v>1171.698</v>
      </c>
      <c r="C21" s="1">
        <f>G8</f>
        <v>48.18846780216442</v>
      </c>
      <c r="D21" s="1">
        <f>B21/(0.1*C21)</f>
        <v>243.1490465333642</v>
      </c>
      <c r="E21" s="10">
        <v>243.147</v>
      </c>
      <c r="F21" s="10"/>
      <c r="H21" s="10"/>
    </row>
    <row r="22" spans="1:8" ht="12.75">
      <c r="A22" s="1"/>
      <c r="B22" s="1"/>
      <c r="C22" s="1"/>
      <c r="D22" s="1">
        <f>SUM(D17:D21)</f>
        <v>1055.076567874479</v>
      </c>
      <c r="E22" s="9">
        <f>SUM(E17:E21)</f>
        <v>1055.459</v>
      </c>
      <c r="F22" s="10"/>
      <c r="G22" s="10"/>
      <c r="H22" s="10"/>
    </row>
    <row r="23" spans="1:8" ht="12.75">
      <c r="A23" s="1"/>
      <c r="B23" s="1"/>
      <c r="C23" s="1"/>
      <c r="D23" s="1"/>
      <c r="E23" s="9"/>
      <c r="F23" s="10"/>
      <c r="G23" s="10"/>
      <c r="H23" s="10"/>
    </row>
    <row r="24" spans="1:8" ht="12.75">
      <c r="A24" s="8" t="s">
        <v>0</v>
      </c>
      <c r="B24" s="8">
        <v>1</v>
      </c>
      <c r="C24" s="8">
        <v>2</v>
      </c>
      <c r="D24" s="8">
        <v>3</v>
      </c>
      <c r="E24" s="8">
        <v>4</v>
      </c>
      <c r="F24" s="8">
        <v>5</v>
      </c>
      <c r="G24" s="8" t="s">
        <v>31</v>
      </c>
      <c r="H24" s="9"/>
    </row>
    <row r="25" spans="1:8" ht="12.75">
      <c r="A25" s="1" t="s">
        <v>28</v>
      </c>
      <c r="B25" s="1">
        <v>1080</v>
      </c>
      <c r="C25" s="1">
        <v>220</v>
      </c>
      <c r="D25" s="1">
        <v>1528.302</v>
      </c>
      <c r="E25" s="1">
        <v>871.698</v>
      </c>
      <c r="F25" s="1">
        <v>1171.698</v>
      </c>
      <c r="G25" s="1"/>
      <c r="H25" s="9"/>
    </row>
    <row r="26" spans="1:7" ht="12.75">
      <c r="A26" s="11" t="s">
        <v>29</v>
      </c>
      <c r="B26" s="10">
        <v>254.357</v>
      </c>
      <c r="C26" s="10">
        <v>61.699</v>
      </c>
      <c r="D26" s="10">
        <v>339.742</v>
      </c>
      <c r="E26" s="10">
        <v>156.514</v>
      </c>
      <c r="F26" s="10">
        <v>243.147</v>
      </c>
      <c r="G26" s="9">
        <f>SUM(B26:F26)</f>
        <v>1055.459</v>
      </c>
    </row>
    <row r="27" spans="1:7" ht="12.75">
      <c r="A27" s="11" t="s">
        <v>30</v>
      </c>
      <c r="B27" s="11">
        <v>254.189</v>
      </c>
      <c r="C27" s="11">
        <v>61.687</v>
      </c>
      <c r="D27" s="11">
        <v>339.517</v>
      </c>
      <c r="E27" s="11">
        <v>156.535</v>
      </c>
      <c r="F27" s="12">
        <v>243.149</v>
      </c>
      <c r="G27" s="12">
        <v>1055.077</v>
      </c>
    </row>
    <row r="28" spans="1:5" ht="12.75">
      <c r="A28" s="11"/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2"/>
    </row>
    <row r="30" spans="1:5" ht="12.75">
      <c r="A30" s="11"/>
      <c r="B30" s="11"/>
      <c r="C30" s="11"/>
      <c r="D30" s="11"/>
      <c r="E30" s="12"/>
    </row>
    <row r="31" spans="1:5" ht="12.75">
      <c r="A31" s="11"/>
      <c r="B31" s="11"/>
      <c r="C31" s="11"/>
      <c r="D31" s="11"/>
      <c r="E31" s="12"/>
    </row>
    <row r="32" spans="1:5" ht="12.75">
      <c r="A32" s="11"/>
      <c r="B32" s="11"/>
      <c r="C32" s="11"/>
      <c r="D32" s="11"/>
      <c r="E32" s="12"/>
    </row>
    <row r="33" spans="1:5" ht="12.75">
      <c r="A33" s="11"/>
      <c r="B33" s="11"/>
      <c r="C33" s="11"/>
      <c r="D33" s="11"/>
      <c r="E33" s="12"/>
    </row>
    <row r="34" spans="1:5" ht="12.75">
      <c r="A34" s="11"/>
      <c r="B34" s="11"/>
      <c r="C34" s="11"/>
      <c r="D34" s="11"/>
      <c r="E34" s="12"/>
    </row>
    <row r="35" spans="1:5" ht="12.75">
      <c r="A35" s="11"/>
      <c r="B35" s="11"/>
      <c r="C35" s="11"/>
      <c r="D35" s="11"/>
      <c r="E35" s="12"/>
    </row>
    <row r="36" spans="1:5" ht="12.75">
      <c r="A36" s="11"/>
      <c r="B36" s="11"/>
      <c r="C36" s="11"/>
      <c r="D36" s="11"/>
      <c r="E36" s="12"/>
    </row>
    <row r="37" spans="1:5" ht="12.75">
      <c r="A37" s="13"/>
      <c r="B37" s="13"/>
      <c r="C37" s="13"/>
      <c r="D37" s="13"/>
      <c r="E37" s="1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9" sqref="B9"/>
    </sheetView>
  </sheetViews>
  <sheetFormatPr defaultColWidth="9.140625" defaultRowHeight="12.75"/>
  <cols>
    <col min="1" max="1" width="9.140625" style="1" customWidth="1"/>
    <col min="2" max="2" width="16.28125" style="1" bestFit="1" customWidth="1"/>
    <col min="3" max="3" width="13.28125" style="1" bestFit="1" customWidth="1"/>
    <col min="4" max="4" width="14.421875" style="1" bestFit="1" customWidth="1"/>
    <col min="5" max="5" width="9.140625" style="1" customWidth="1"/>
    <col min="6" max="6" width="10.00390625" style="1" bestFit="1" customWidth="1"/>
    <col min="7" max="7" width="10.28125" style="1" bestFit="1" customWidth="1"/>
    <col min="8" max="8" width="9.7109375" style="1" bestFit="1" customWidth="1"/>
    <col min="9" max="9" width="12.00390625" style="1" bestFit="1" customWidth="1"/>
    <col min="10" max="10" width="11.00390625" style="1" bestFit="1" customWidth="1"/>
    <col min="11" max="11" width="12.00390625" style="1" bestFit="1" customWidth="1"/>
  </cols>
  <sheetData>
    <row r="1" ht="13.5" thickBot="1">
      <c r="B1" s="18" t="s">
        <v>27</v>
      </c>
    </row>
    <row r="3" spans="1:10" ht="12.75">
      <c r="A3" s="3" t="s">
        <v>11</v>
      </c>
      <c r="B3" s="3" t="s">
        <v>12</v>
      </c>
      <c r="C3" s="3" t="s">
        <v>13</v>
      </c>
      <c r="D3" s="3" t="s">
        <v>14</v>
      </c>
      <c r="E3" s="14" t="s">
        <v>15</v>
      </c>
      <c r="F3" s="14" t="s">
        <v>16</v>
      </c>
      <c r="G3" s="14" t="s">
        <v>17</v>
      </c>
      <c r="H3" s="15" t="s">
        <v>18</v>
      </c>
      <c r="I3" s="15" t="s">
        <v>19</v>
      </c>
      <c r="J3" s="15" t="s">
        <v>20</v>
      </c>
    </row>
    <row r="4" spans="1:11" ht="12.75">
      <c r="A4" s="16">
        <v>26</v>
      </c>
      <c r="B4" s="16">
        <v>151917.233</v>
      </c>
      <c r="C4" s="16">
        <f>'26 INT'!D28</f>
        <v>1105.2838114639526</v>
      </c>
      <c r="D4" s="16">
        <f>'26 INT'!E28</f>
        <v>1123.932</v>
      </c>
      <c r="E4" s="17">
        <v>1032</v>
      </c>
      <c r="F4" s="17">
        <v>952</v>
      </c>
      <c r="G4" s="17">
        <f aca="true" t="shared" si="0" ref="G4:G9">E4+F4</f>
        <v>1984</v>
      </c>
      <c r="H4" s="1">
        <f>5291.9*8</f>
        <v>42335.2</v>
      </c>
      <c r="I4" s="1">
        <f aca="true" t="shared" si="1" ref="I4:I9">77.788*D4</f>
        <v>87428.422416</v>
      </c>
      <c r="J4" s="1">
        <f aca="true" t="shared" si="2" ref="J4:J9">(19.75*E4)+(1.861*F4)</f>
        <v>22153.672</v>
      </c>
      <c r="K4" s="16">
        <f aca="true" t="shared" si="3" ref="K4:K9">SUM(H4:J4)</f>
        <v>151917.294416</v>
      </c>
    </row>
    <row r="5" spans="1:11" ht="12.75">
      <c r="A5" s="1">
        <v>56</v>
      </c>
      <c r="B5" s="1">
        <v>134099.6828</v>
      </c>
      <c r="C5" s="1">
        <f>'56 INT'!D25</f>
        <v>1052.3792324153903</v>
      </c>
      <c r="D5" s="1">
        <f>'56 INT'!E25</f>
        <v>1057.504</v>
      </c>
      <c r="E5" s="1">
        <v>1181.25</v>
      </c>
      <c r="F5" s="1">
        <v>1101.25</v>
      </c>
      <c r="G5" s="17">
        <f t="shared" si="0"/>
        <v>2282.5</v>
      </c>
      <c r="H5" s="1">
        <f>5291.9*5</f>
        <v>26459.5</v>
      </c>
      <c r="I5" s="1">
        <f t="shared" si="1"/>
        <v>82261.12115199999</v>
      </c>
      <c r="J5" s="1">
        <f t="shared" si="2"/>
        <v>25379.11375</v>
      </c>
      <c r="K5" s="16">
        <f t="shared" si="3"/>
        <v>134099.734902</v>
      </c>
    </row>
    <row r="6" spans="1:11" ht="12.75">
      <c r="A6" s="1">
        <v>112</v>
      </c>
      <c r="B6" s="1">
        <v>133805.887</v>
      </c>
      <c r="C6" s="1">
        <f>'114 INT'!D21</f>
        <v>1052.3792324153903</v>
      </c>
      <c r="D6" s="1">
        <f>'114 INT'!E21</f>
        <v>1053.726</v>
      </c>
      <c r="E6" s="1">
        <v>1181.25</v>
      </c>
      <c r="F6" s="1">
        <v>1101.25</v>
      </c>
      <c r="G6" s="17">
        <f t="shared" si="0"/>
        <v>2282.5</v>
      </c>
      <c r="H6" s="1">
        <f>5291.9*5</f>
        <v>26459.5</v>
      </c>
      <c r="I6" s="1">
        <f t="shared" si="1"/>
        <v>81967.238088</v>
      </c>
      <c r="J6" s="1">
        <f t="shared" si="2"/>
        <v>25379.11375</v>
      </c>
      <c r="K6" s="16">
        <f t="shared" si="3"/>
        <v>133805.851838</v>
      </c>
    </row>
    <row r="7" spans="1:11" ht="12.75">
      <c r="A7" s="1">
        <v>160</v>
      </c>
      <c r="B7" s="1">
        <v>133774.7366</v>
      </c>
      <c r="C7" s="1">
        <f>'160 INT'!D21</f>
        <v>1052.0395321244025</v>
      </c>
      <c r="D7" s="1">
        <f>'160 INT'!E21</f>
        <v>1052.978</v>
      </c>
      <c r="E7" s="1">
        <v>1182.5</v>
      </c>
      <c r="F7" s="1">
        <v>1102.5</v>
      </c>
      <c r="G7" s="17">
        <f t="shared" si="0"/>
        <v>2285</v>
      </c>
      <c r="H7" s="1">
        <f>5291.9*5</f>
        <v>26459.5</v>
      </c>
      <c r="I7" s="1">
        <f t="shared" si="1"/>
        <v>81909.052664</v>
      </c>
      <c r="J7" s="1">
        <f t="shared" si="2"/>
        <v>25406.1275</v>
      </c>
      <c r="K7" s="16">
        <f t="shared" si="3"/>
        <v>133774.680164</v>
      </c>
    </row>
    <row r="8" spans="1:11" ht="12.75">
      <c r="A8" s="1">
        <v>180</v>
      </c>
      <c r="B8" s="1">
        <v>133748.6751</v>
      </c>
      <c r="C8" s="1">
        <f>'180 INT'!D22</f>
        <v>1056.6757696145098</v>
      </c>
      <c r="D8" s="1">
        <f>'180 INT'!E22</f>
        <v>1057.211</v>
      </c>
      <c r="E8" s="1">
        <v>1166.063</v>
      </c>
      <c r="F8" s="1">
        <v>1086.06</v>
      </c>
      <c r="G8" s="17">
        <f t="shared" si="0"/>
        <v>2252.123</v>
      </c>
      <c r="H8" s="1">
        <f>5291.9*5</f>
        <v>26459.5</v>
      </c>
      <c r="I8" s="1">
        <f t="shared" si="1"/>
        <v>82238.329268</v>
      </c>
      <c r="J8" s="1">
        <f t="shared" si="2"/>
        <v>25050.901910000004</v>
      </c>
      <c r="K8" s="16">
        <f t="shared" si="3"/>
        <v>133748.73117800002</v>
      </c>
    </row>
    <row r="9" spans="1:11" ht="12.75">
      <c r="A9" s="1">
        <v>192</v>
      </c>
      <c r="B9" s="1">
        <v>133734.3054</v>
      </c>
      <c r="C9" s="1">
        <f>'192 INT'!D22</f>
        <v>1055.076567874479</v>
      </c>
      <c r="D9" s="1">
        <f>'192 INT'!E22</f>
        <v>1055.459</v>
      </c>
      <c r="E9" s="1">
        <v>1171.698</v>
      </c>
      <c r="F9" s="1">
        <v>1091.7</v>
      </c>
      <c r="G9" s="17">
        <f t="shared" si="0"/>
        <v>2263.398</v>
      </c>
      <c r="H9" s="1">
        <f>5291.9*5</f>
        <v>26459.5</v>
      </c>
      <c r="I9" s="1">
        <f t="shared" si="1"/>
        <v>82102.044692</v>
      </c>
      <c r="J9" s="1">
        <f t="shared" si="2"/>
        <v>25172.6892</v>
      </c>
      <c r="K9" s="16">
        <f t="shared" si="3"/>
        <v>133734.233892</v>
      </c>
    </row>
  </sheetData>
  <printOptions/>
  <pageMargins left="0.078740157480315" right="0.078740157480315" top="0.393700787401575" bottom="0.393700787401575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dell262</dc:creator>
  <cp:keywords/>
  <dc:description/>
  <cp:lastModifiedBy>dell262</cp:lastModifiedBy>
  <cp:lastPrinted>2004-11-26T02:53:45Z</cp:lastPrinted>
  <dcterms:created xsi:type="dcterms:W3CDTF">2004-11-24T05:45:14Z</dcterms:created>
  <dcterms:modified xsi:type="dcterms:W3CDTF">2004-11-30T03:31:06Z</dcterms:modified>
  <cp:category/>
  <cp:version/>
  <cp:contentType/>
  <cp:contentStatus/>
</cp:coreProperties>
</file>