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4"/>
  </bookViews>
  <sheets>
    <sheet name="26 INT" sheetId="1" r:id="rId1"/>
    <sheet name="56 INT" sheetId="2" r:id="rId2"/>
    <sheet name="112 INT" sheetId="3" r:id="rId3"/>
    <sheet name="224 IN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<sst xmlns="http://schemas.openxmlformats.org/spreadsheetml/2006/main" count="66" uniqueCount="27">
  <si>
    <t>HE</t>
  </si>
  <si>
    <t>LOAD</t>
  </si>
  <si>
    <t>MJ/hr</t>
  </si>
  <si>
    <t>LMTD</t>
  </si>
  <si>
    <t>AREA</t>
  </si>
  <si>
    <t>m2</t>
  </si>
  <si>
    <t>HOT in</t>
  </si>
  <si>
    <t>HOT out</t>
  </si>
  <si>
    <t>COLD out</t>
  </si>
  <si>
    <t>COLD in</t>
  </si>
  <si>
    <t>56 INT</t>
  </si>
  <si>
    <t>112 INT</t>
  </si>
  <si>
    <t>224 INT</t>
  </si>
  <si>
    <t>INT</t>
  </si>
  <si>
    <t>Objective Function</t>
  </si>
  <si>
    <t>Total Area(Cal)</t>
  </si>
  <si>
    <t>Total Area(Prog)</t>
  </si>
  <si>
    <t>Hot Utility</t>
  </si>
  <si>
    <t>Cold Utility</t>
  </si>
  <si>
    <t>Total Utility</t>
  </si>
  <si>
    <t>Fixed cost</t>
  </si>
  <si>
    <t>Area Cost</t>
  </si>
  <si>
    <t>Utility Cost</t>
  </si>
  <si>
    <t>no shift</t>
  </si>
  <si>
    <t>26INT</t>
  </si>
  <si>
    <t>26 INT</t>
  </si>
  <si>
    <t>4S1_2Z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</si>
</sst>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Sheet1!$A$4:$A$7</c:f>
              <c:numCache/>
            </c:numRef>
          </c:xVal>
          <c:yVal>
            <c:numRef>
              <c:f>Sheet1!$D$4:$D$7</c:f>
              <c:numCache/>
            </c:numRef>
          </c:yVal>
          <c:smooth val="0"/>
        </c:ser>
        <c:axId val="41138674"/>
        <c:axId val="34703747"/>
      </c:scatterChart>
      <c:val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03747"/>
        <c:crosses val="autoZero"/>
        <c:crossBetween val="midCat"/>
        <c:dispUnits/>
      </c:valAx>
      <c:valAx>
        <c:axId val="3470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Total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867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Total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Sheet1!$A$4:$A$7</c:f>
              <c:numCache/>
            </c:numRef>
          </c:xVal>
          <c:yVal>
            <c:numRef>
              <c:f>Sheet1!$B$4:$B$7</c:f>
              <c:numCache/>
            </c:numRef>
          </c:yVal>
          <c:smooth val="0"/>
        </c:ser>
        <c:ser>
          <c:idx val="1"/>
          <c:order val="1"/>
          <c:tx>
            <c:v>Area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Sheet1!$A$4:$A$7</c:f>
              <c:numCache/>
            </c:numRef>
          </c:xVal>
          <c:yVal>
            <c:numRef>
              <c:f>Sheet1!$I$4:$I$7</c:f>
              <c:numCache/>
            </c:numRef>
          </c:yVal>
          <c:smooth val="0"/>
        </c:ser>
        <c:ser>
          <c:idx val="2"/>
          <c:order val="2"/>
          <c:tx>
            <c:v>Fixed Cost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Sheet1!$A$4:$A$7</c:f>
              <c:numCache/>
            </c:numRef>
          </c:xVal>
          <c:yVal>
            <c:numRef>
              <c:f>Sheet1!$H$4:$H$7</c:f>
              <c:numCache/>
            </c:numRef>
          </c:yVal>
          <c:smooth val="0"/>
        </c:ser>
        <c:ser>
          <c:idx val="3"/>
          <c:order val="3"/>
          <c:tx>
            <c:v>Utility Cost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Sheet1!$A$4:$A$7</c:f>
              <c:numCache/>
            </c:numRef>
          </c:xVal>
          <c:yVal>
            <c:numRef>
              <c:f>Sheet1!$J$4:$J$7</c:f>
              <c:numCache/>
            </c:numRef>
          </c:yVal>
          <c:smooth val="0"/>
        </c:ser>
        <c:axId val="43898268"/>
        <c:axId val="59540093"/>
      </c:scatterChart>
      <c:val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40093"/>
        <c:crosses val="autoZero"/>
        <c:crossBetween val="midCat"/>
        <c:dispUnits/>
      </c:valAx>
      <c:valAx>
        <c:axId val="5954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982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114300</xdr:rowOff>
    </xdr:from>
    <xdr:to>
      <xdr:col>7</xdr:col>
      <xdr:colOff>476250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714375" y="1257300"/>
        <a:ext cx="5267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26</xdr:row>
      <xdr:rowOff>19050</xdr:rowOff>
    </xdr:from>
    <xdr:to>
      <xdr:col>7</xdr:col>
      <xdr:colOff>476250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714375" y="4238625"/>
        <a:ext cx="5267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22" sqref="F22"/>
    </sheetView>
  </sheetViews>
  <sheetFormatPr defaultColWidth="9.140625" defaultRowHeight="12.75"/>
  <cols>
    <col min="1" max="8" width="12.7109375" style="0" customWidth="1"/>
  </cols>
  <sheetData>
    <row r="1" spans="1:2" ht="12.75">
      <c r="A1" t="s">
        <v>23</v>
      </c>
      <c r="B1" t="s">
        <v>24</v>
      </c>
    </row>
    <row r="2" spans="1:8" ht="12.75">
      <c r="A2" s="2"/>
      <c r="B2" s="1"/>
      <c r="C2" s="1"/>
      <c r="D2" s="1"/>
      <c r="E2" s="1"/>
      <c r="F2" s="1"/>
      <c r="G2" s="1"/>
      <c r="H2" s="1"/>
    </row>
    <row r="3" spans="1:8" ht="12.75">
      <c r="A3" s="12" t="s">
        <v>0</v>
      </c>
      <c r="B3" s="12" t="s">
        <v>1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3</v>
      </c>
      <c r="H3" s="1"/>
    </row>
    <row r="4" spans="1:8" ht="12.75">
      <c r="A4" s="1">
        <v>1</v>
      </c>
      <c r="B4" s="1">
        <v>395</v>
      </c>
      <c r="C4" s="1">
        <v>175</v>
      </c>
      <c r="D4" s="1">
        <v>135.5</v>
      </c>
      <c r="E4" s="1">
        <v>124.75</v>
      </c>
      <c r="F4" s="1">
        <v>105</v>
      </c>
      <c r="G4" s="1">
        <f aca="true" t="shared" si="0" ref="G4:G10">((C4-E4)-(D4-F4))/(LN((C4-E4)/(D4-F4)))</f>
        <v>39.55665594405899</v>
      </c>
      <c r="H4" s="1"/>
    </row>
    <row r="5" spans="1:8" ht="12.75">
      <c r="A5" s="1">
        <v>2</v>
      </c>
      <c r="B5" s="1">
        <v>105</v>
      </c>
      <c r="C5" s="1">
        <v>135.5</v>
      </c>
      <c r="D5" s="1">
        <v>125</v>
      </c>
      <c r="E5" s="1">
        <v>112</v>
      </c>
      <c r="F5" s="1">
        <v>105</v>
      </c>
      <c r="G5" s="1">
        <f t="shared" si="0"/>
        <v>21.70298383264965</v>
      </c>
      <c r="H5" s="1"/>
    </row>
    <row r="6" spans="1:8" ht="12.75">
      <c r="A6" s="1">
        <v>3</v>
      </c>
      <c r="B6" s="1">
        <v>605</v>
      </c>
      <c r="C6" s="1">
        <v>180</v>
      </c>
      <c r="D6" s="1">
        <v>179</v>
      </c>
      <c r="E6" s="1">
        <v>155</v>
      </c>
      <c r="F6" s="1">
        <v>124.75</v>
      </c>
      <c r="G6" s="1">
        <f t="shared" si="0"/>
        <v>37.755226904473865</v>
      </c>
      <c r="H6" s="1"/>
    </row>
    <row r="7" spans="1:8" ht="12.75">
      <c r="A7" s="1">
        <v>4</v>
      </c>
      <c r="B7" s="1">
        <v>800</v>
      </c>
      <c r="C7" s="1">
        <v>125</v>
      </c>
      <c r="D7" s="1">
        <v>45</v>
      </c>
      <c r="E7" s="1">
        <v>105</v>
      </c>
      <c r="F7" s="1">
        <v>20</v>
      </c>
      <c r="G7" s="1">
        <f t="shared" si="0"/>
        <v>22.407100588622754</v>
      </c>
      <c r="H7" s="1"/>
    </row>
    <row r="8" spans="1:8" ht="12.75">
      <c r="A8" s="1">
        <v>5</v>
      </c>
      <c r="B8" s="1">
        <v>900</v>
      </c>
      <c r="C8" s="1">
        <v>125</v>
      </c>
      <c r="D8" s="1">
        <v>77</v>
      </c>
      <c r="E8" s="1">
        <v>105</v>
      </c>
      <c r="F8" s="1">
        <v>20</v>
      </c>
      <c r="G8" s="1">
        <f t="shared" si="0"/>
        <v>35.32830035744422</v>
      </c>
      <c r="H8" s="1"/>
    </row>
    <row r="9" spans="1:8" ht="12.75">
      <c r="A9" s="1">
        <v>6</v>
      </c>
      <c r="B9" s="1">
        <v>975</v>
      </c>
      <c r="C9" s="1">
        <v>125</v>
      </c>
      <c r="D9" s="1">
        <v>79.12</v>
      </c>
      <c r="E9" s="1">
        <v>105</v>
      </c>
      <c r="F9" s="1">
        <v>40</v>
      </c>
      <c r="G9" s="1">
        <f t="shared" si="0"/>
        <v>28.49896439211171</v>
      </c>
      <c r="H9" s="1"/>
    </row>
    <row r="10" spans="1:8" ht="12.75">
      <c r="A10" s="1">
        <v>7</v>
      </c>
      <c r="B10" s="1">
        <v>525</v>
      </c>
      <c r="C10" s="1">
        <v>79.12</v>
      </c>
      <c r="D10" s="1">
        <v>54.42</v>
      </c>
      <c r="E10" s="1">
        <v>25</v>
      </c>
      <c r="F10" s="1">
        <v>15</v>
      </c>
      <c r="G10" s="1">
        <f t="shared" si="0"/>
        <v>46.382408530601985</v>
      </c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s="5" customFormat="1" ht="3.75" customHeight="1">
      <c r="A15" s="4"/>
      <c r="B15" s="4"/>
      <c r="C15" s="4"/>
      <c r="D15" s="4"/>
      <c r="E15" s="4"/>
      <c r="F15" s="4"/>
      <c r="G15" s="4"/>
      <c r="H15" s="4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2" t="s">
        <v>0</v>
      </c>
      <c r="B17" s="2" t="s">
        <v>1</v>
      </c>
      <c r="C17" s="2" t="s">
        <v>3</v>
      </c>
      <c r="D17" s="6" t="s">
        <v>4</v>
      </c>
      <c r="E17" s="1"/>
      <c r="F17" s="1"/>
      <c r="G17" s="1"/>
      <c r="H17" s="1"/>
    </row>
    <row r="18" spans="1:8" ht="12.75">
      <c r="A18" s="3"/>
      <c r="B18" s="3" t="s">
        <v>2</v>
      </c>
      <c r="C18" s="3"/>
      <c r="D18" s="3" t="s">
        <v>5</v>
      </c>
      <c r="E18" s="3" t="s">
        <v>25</v>
      </c>
      <c r="F18" s="1"/>
      <c r="G18" s="1"/>
      <c r="H18" s="1"/>
    </row>
    <row r="19" spans="1:8" ht="12.75">
      <c r="A19" s="1">
        <v>1</v>
      </c>
      <c r="B19" s="1">
        <v>395</v>
      </c>
      <c r="C19" s="1">
        <f aca="true" t="shared" si="1" ref="C19:C25">G4</f>
        <v>39.55665594405899</v>
      </c>
      <c r="D19" s="1">
        <f aca="true" t="shared" si="2" ref="D19:D25">B19/(0.1*C19)</f>
        <v>99.85677266516383</v>
      </c>
      <c r="E19" s="13">
        <v>112.794</v>
      </c>
      <c r="F19" s="1"/>
      <c r="G19" s="1"/>
      <c r="H19" s="1"/>
    </row>
    <row r="20" spans="1:8" ht="12.75">
      <c r="A20" s="1">
        <v>2</v>
      </c>
      <c r="B20" s="1">
        <v>105</v>
      </c>
      <c r="C20" s="1">
        <f t="shared" si="1"/>
        <v>21.70298383264965</v>
      </c>
      <c r="D20" s="1">
        <f t="shared" si="2"/>
        <v>48.38044427883669</v>
      </c>
      <c r="E20" s="13">
        <v>42.828</v>
      </c>
      <c r="F20" s="1"/>
      <c r="G20" s="1"/>
      <c r="H20" s="1"/>
    </row>
    <row r="21" spans="1:8" ht="12.75">
      <c r="A21" s="1">
        <v>3</v>
      </c>
      <c r="B21" s="1">
        <v>605</v>
      </c>
      <c r="C21" s="1">
        <f t="shared" si="1"/>
        <v>37.755226904473865</v>
      </c>
      <c r="D21" s="1">
        <f t="shared" si="2"/>
        <v>160.24271328860945</v>
      </c>
      <c r="E21" s="13">
        <v>158.865</v>
      </c>
      <c r="F21" s="1"/>
      <c r="G21" s="1"/>
      <c r="H21" s="1"/>
    </row>
    <row r="22" spans="1:8" ht="12.75">
      <c r="A22" s="1">
        <v>4</v>
      </c>
      <c r="B22" s="1">
        <v>800</v>
      </c>
      <c r="C22" s="1">
        <f t="shared" si="1"/>
        <v>22.407100588622754</v>
      </c>
      <c r="D22" s="1">
        <f t="shared" si="2"/>
        <v>357.02968210273553</v>
      </c>
      <c r="E22" s="13">
        <v>357.03</v>
      </c>
      <c r="F22" s="1"/>
      <c r="G22" s="1"/>
      <c r="H22" s="1"/>
    </row>
    <row r="23" spans="1:8" ht="12.75">
      <c r="A23" s="1">
        <v>5</v>
      </c>
      <c r="B23" s="1">
        <v>900</v>
      </c>
      <c r="C23" s="1">
        <f t="shared" si="1"/>
        <v>35.32830035744422</v>
      </c>
      <c r="D23" s="1">
        <f t="shared" si="2"/>
        <v>254.75326887905493</v>
      </c>
      <c r="E23" s="13">
        <v>254.753</v>
      </c>
      <c r="F23" s="1"/>
      <c r="G23" s="1"/>
      <c r="H23" s="1"/>
    </row>
    <row r="24" spans="1:8" ht="12.75">
      <c r="A24" s="1">
        <v>6</v>
      </c>
      <c r="B24" s="1">
        <v>975</v>
      </c>
      <c r="C24" s="1">
        <f t="shared" si="1"/>
        <v>28.49896439211171</v>
      </c>
      <c r="D24" s="1">
        <f t="shared" si="2"/>
        <v>342.1176947292416</v>
      </c>
      <c r="E24" s="13">
        <v>346.927</v>
      </c>
      <c r="F24" s="1"/>
      <c r="G24" s="1"/>
      <c r="H24" s="1"/>
    </row>
    <row r="25" spans="1:5" ht="12.75">
      <c r="A25" s="1">
        <v>7</v>
      </c>
      <c r="B25" s="1">
        <v>525</v>
      </c>
      <c r="C25" s="1">
        <f t="shared" si="1"/>
        <v>46.382408530601985</v>
      </c>
      <c r="D25" s="1">
        <f t="shared" si="2"/>
        <v>113.18946484929037</v>
      </c>
      <c r="E25" s="13">
        <v>101.273</v>
      </c>
    </row>
    <row r="26" spans="1:5" ht="12.75">
      <c r="A26" s="1"/>
      <c r="B26" s="1"/>
      <c r="C26" s="1"/>
      <c r="D26" s="1">
        <f>SUM(D19:D25)</f>
        <v>1375.5700407929323</v>
      </c>
      <c r="E26" s="1">
        <f>SUM(E19:E25)</f>
        <v>1374.47</v>
      </c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ht="12.75">
      <c r="D3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E14" sqref="E14"/>
    </sheetView>
  </sheetViews>
  <sheetFormatPr defaultColWidth="9.140625" defaultRowHeight="12.75"/>
  <cols>
    <col min="1" max="7" width="12.7109375" style="1" customWidth="1"/>
    <col min="8" max="8" width="9.140625" style="1" customWidth="1"/>
  </cols>
  <sheetData>
    <row r="2" spans="2:7" ht="12.75">
      <c r="B2" s="3" t="s">
        <v>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3</v>
      </c>
    </row>
    <row r="3" spans="2:7" ht="12.75">
      <c r="B3" s="1">
        <v>395</v>
      </c>
      <c r="C3" s="1">
        <v>175</v>
      </c>
      <c r="D3" s="1">
        <v>135.5</v>
      </c>
      <c r="E3" s="1">
        <v>124.75</v>
      </c>
      <c r="F3" s="1">
        <v>105</v>
      </c>
      <c r="G3" s="1">
        <f aca="true" t="shared" si="0" ref="G3:G9">((C3-E3)-(D3-F3))/(LN((C3-E3)/(D3-F3)))</f>
        <v>39.55665594405899</v>
      </c>
    </row>
    <row r="4" spans="2:7" ht="12.75">
      <c r="B4" s="1">
        <v>105</v>
      </c>
      <c r="C4" s="1">
        <v>135.5</v>
      </c>
      <c r="D4" s="1">
        <v>125</v>
      </c>
      <c r="E4" s="1">
        <v>112</v>
      </c>
      <c r="F4" s="1">
        <v>105</v>
      </c>
      <c r="G4" s="1">
        <f t="shared" si="0"/>
        <v>21.70298383264965</v>
      </c>
    </row>
    <row r="5" spans="2:7" ht="12.75">
      <c r="B5" s="1">
        <v>605</v>
      </c>
      <c r="C5" s="1">
        <v>180</v>
      </c>
      <c r="D5" s="1">
        <v>179</v>
      </c>
      <c r="E5" s="1">
        <v>155</v>
      </c>
      <c r="F5" s="1">
        <v>124.75</v>
      </c>
      <c r="G5" s="1">
        <f t="shared" si="0"/>
        <v>37.755226904473865</v>
      </c>
    </row>
    <row r="6" spans="2:7" ht="12.75">
      <c r="B6" s="1">
        <v>275</v>
      </c>
      <c r="C6" s="1">
        <v>125</v>
      </c>
      <c r="D6" s="1">
        <v>97.5</v>
      </c>
      <c r="E6" s="1">
        <v>105</v>
      </c>
      <c r="F6" s="1">
        <v>40</v>
      </c>
      <c r="G6" s="1">
        <f t="shared" si="0"/>
        <v>35.50959238530082</v>
      </c>
    </row>
    <row r="7" spans="2:7" ht="12.75">
      <c r="B7" s="1">
        <v>525</v>
      </c>
      <c r="C7" s="1">
        <v>97.5</v>
      </c>
      <c r="D7" s="1">
        <v>45</v>
      </c>
      <c r="E7" s="1">
        <v>25</v>
      </c>
      <c r="F7" s="1">
        <v>15</v>
      </c>
      <c r="G7" s="1">
        <f t="shared" si="0"/>
        <v>48.16468849996617</v>
      </c>
    </row>
    <row r="8" spans="2:7" ht="12.75">
      <c r="B8" s="1">
        <v>1700</v>
      </c>
      <c r="C8" s="1">
        <v>125</v>
      </c>
      <c r="D8" s="1">
        <v>65</v>
      </c>
      <c r="E8" s="1">
        <v>105</v>
      </c>
      <c r="F8" s="1">
        <v>20</v>
      </c>
      <c r="G8" s="1">
        <f t="shared" si="0"/>
        <v>30.828793279705398</v>
      </c>
    </row>
    <row r="9" spans="2:7" ht="12.75">
      <c r="B9" s="1">
        <v>700</v>
      </c>
      <c r="C9" s="1">
        <v>125</v>
      </c>
      <c r="D9" s="1">
        <v>65</v>
      </c>
      <c r="E9" s="1">
        <v>105</v>
      </c>
      <c r="F9" s="1">
        <v>40</v>
      </c>
      <c r="G9" s="1">
        <f t="shared" si="0"/>
        <v>22.407100588622754</v>
      </c>
    </row>
    <row r="11" spans="1:8" s="5" customFormat="1" ht="4.5" customHeight="1">
      <c r="A11" s="4"/>
      <c r="B11" s="4"/>
      <c r="C11" s="4"/>
      <c r="D11" s="4"/>
      <c r="E11" s="4"/>
      <c r="F11" s="4"/>
      <c r="G11" s="4"/>
      <c r="H11" s="4"/>
    </row>
    <row r="13" spans="1:4" ht="12.75">
      <c r="A13" s="2" t="s">
        <v>0</v>
      </c>
      <c r="B13" s="2" t="s">
        <v>1</v>
      </c>
      <c r="C13" s="2" t="s">
        <v>3</v>
      </c>
      <c r="D13" s="6" t="s">
        <v>4</v>
      </c>
    </row>
    <row r="14" spans="1:5" ht="12.75">
      <c r="A14" s="3"/>
      <c r="B14" s="3" t="s">
        <v>2</v>
      </c>
      <c r="C14" s="3"/>
      <c r="D14" s="3" t="s">
        <v>5</v>
      </c>
      <c r="E14" s="3" t="s">
        <v>10</v>
      </c>
    </row>
    <row r="15" spans="1:5" ht="12.75">
      <c r="A15" s="1">
        <v>1</v>
      </c>
      <c r="B15" s="1">
        <v>395</v>
      </c>
      <c r="C15" s="1">
        <f aca="true" t="shared" si="1" ref="C15:C21">G3</f>
        <v>39.55665594405899</v>
      </c>
      <c r="D15" s="1">
        <f aca="true" t="shared" si="2" ref="D15:D21">B15/(0.1*C15)</f>
        <v>99.85677266516383</v>
      </c>
      <c r="E15" s="1">
        <v>101.357</v>
      </c>
    </row>
    <row r="16" spans="1:5" ht="12.75">
      <c r="A16" s="1">
        <v>2</v>
      </c>
      <c r="B16" s="1">
        <v>105</v>
      </c>
      <c r="C16" s="1">
        <f t="shared" si="1"/>
        <v>21.70298383264965</v>
      </c>
      <c r="D16" s="1">
        <f t="shared" si="2"/>
        <v>48.38044427883669</v>
      </c>
      <c r="E16" s="1">
        <v>47.549</v>
      </c>
    </row>
    <row r="17" spans="1:5" ht="12.75">
      <c r="A17" s="1">
        <v>3</v>
      </c>
      <c r="B17" s="1">
        <v>605</v>
      </c>
      <c r="C17" s="1">
        <f t="shared" si="1"/>
        <v>37.755226904473865</v>
      </c>
      <c r="D17" s="1">
        <f t="shared" si="2"/>
        <v>160.24271328860945</v>
      </c>
      <c r="E17" s="1">
        <v>160.033</v>
      </c>
    </row>
    <row r="18" spans="1:5" ht="12.75">
      <c r="A18" s="1">
        <v>4</v>
      </c>
      <c r="B18" s="1">
        <v>275</v>
      </c>
      <c r="C18" s="1">
        <f t="shared" si="1"/>
        <v>35.50959238530082</v>
      </c>
      <c r="D18" s="1">
        <f t="shared" si="2"/>
        <v>77.443862778283</v>
      </c>
      <c r="E18" s="1">
        <v>79.193</v>
      </c>
    </row>
    <row r="19" spans="1:5" ht="12.75">
      <c r="A19" s="1">
        <v>5</v>
      </c>
      <c r="B19" s="1">
        <v>525</v>
      </c>
      <c r="C19" s="1">
        <f t="shared" si="1"/>
        <v>48.16468849996617</v>
      </c>
      <c r="D19" s="1">
        <f t="shared" si="2"/>
        <v>109.0010163774585</v>
      </c>
      <c r="E19" s="1">
        <v>109.217</v>
      </c>
    </row>
    <row r="20" spans="1:5" ht="12.75">
      <c r="A20" s="1">
        <v>6</v>
      </c>
      <c r="B20" s="1">
        <v>1700</v>
      </c>
      <c r="C20" s="1">
        <f t="shared" si="1"/>
        <v>30.828793279705398</v>
      </c>
      <c r="D20" s="1">
        <f t="shared" si="2"/>
        <v>551.4325470271035</v>
      </c>
      <c r="E20" s="1">
        <v>562.141</v>
      </c>
    </row>
    <row r="21" spans="1:5" ht="12.75">
      <c r="A21" s="1">
        <v>7</v>
      </c>
      <c r="B21" s="1">
        <v>700</v>
      </c>
      <c r="C21" s="1">
        <f t="shared" si="1"/>
        <v>22.407100588622754</v>
      </c>
      <c r="D21" s="1">
        <f t="shared" si="2"/>
        <v>312.4009718398936</v>
      </c>
      <c r="E21" s="1">
        <v>320.364</v>
      </c>
    </row>
    <row r="22" spans="4:5" ht="12.75">
      <c r="D22" s="7">
        <f>SUM(D15:D21)</f>
        <v>1358.7583282553485</v>
      </c>
      <c r="E22" s="1">
        <f>SUM(E15:E21)</f>
        <v>1379.8539999999998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E14" sqref="E14"/>
    </sheetView>
  </sheetViews>
  <sheetFormatPr defaultColWidth="9.140625" defaultRowHeight="12.75"/>
  <cols>
    <col min="1" max="7" width="12.7109375" style="1" customWidth="1"/>
    <col min="8" max="8" width="9.140625" style="1" customWidth="1"/>
  </cols>
  <sheetData>
    <row r="2" spans="2:7" ht="12.75">
      <c r="B2" s="3" t="s">
        <v>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3</v>
      </c>
    </row>
    <row r="3" spans="2:7" ht="12.75">
      <c r="B3" s="1">
        <v>395</v>
      </c>
      <c r="C3" s="1">
        <v>175</v>
      </c>
      <c r="D3" s="1">
        <v>135.5</v>
      </c>
      <c r="E3" s="1">
        <v>124.75</v>
      </c>
      <c r="F3" s="1">
        <v>105</v>
      </c>
      <c r="G3" s="1">
        <f aca="true" t="shared" si="0" ref="G3:G9">((C3-E3)-(D3-F3))/(LN((C3-E3)/(D3-F3)))</f>
        <v>39.55665594405899</v>
      </c>
    </row>
    <row r="4" spans="2:7" ht="12.75">
      <c r="B4" s="1">
        <v>105</v>
      </c>
      <c r="C4" s="1">
        <v>135.5</v>
      </c>
      <c r="D4" s="1">
        <v>125</v>
      </c>
      <c r="E4" s="1">
        <v>112</v>
      </c>
      <c r="F4" s="1">
        <v>105</v>
      </c>
      <c r="G4" s="1">
        <f t="shared" si="0"/>
        <v>21.70298383264965</v>
      </c>
    </row>
    <row r="5" spans="2:7" ht="12.75">
      <c r="B5" s="1">
        <v>605</v>
      </c>
      <c r="C5" s="1">
        <v>180</v>
      </c>
      <c r="D5" s="1">
        <v>179</v>
      </c>
      <c r="E5" s="1">
        <v>155</v>
      </c>
      <c r="F5" s="1">
        <v>124.75</v>
      </c>
      <c r="G5" s="1">
        <f t="shared" si="0"/>
        <v>37.755226904473865</v>
      </c>
    </row>
    <row r="6" spans="2:7" ht="12.75">
      <c r="B6" s="1">
        <v>275</v>
      </c>
      <c r="C6" s="1">
        <v>125</v>
      </c>
      <c r="D6" s="1">
        <v>97.5</v>
      </c>
      <c r="E6" s="1">
        <v>105</v>
      </c>
      <c r="F6" s="1">
        <v>40</v>
      </c>
      <c r="G6" s="1">
        <f t="shared" si="0"/>
        <v>35.50959238530082</v>
      </c>
    </row>
    <row r="7" spans="2:7" ht="12.75">
      <c r="B7" s="1">
        <v>525</v>
      </c>
      <c r="C7" s="1">
        <v>97.5</v>
      </c>
      <c r="D7" s="1">
        <v>45</v>
      </c>
      <c r="E7" s="1">
        <v>25</v>
      </c>
      <c r="F7" s="1">
        <v>15</v>
      </c>
      <c r="G7" s="1">
        <f t="shared" si="0"/>
        <v>48.16468849996617</v>
      </c>
    </row>
    <row r="8" spans="2:7" ht="12.75">
      <c r="B8" s="1">
        <v>1700</v>
      </c>
      <c r="C8" s="1">
        <v>125</v>
      </c>
      <c r="D8" s="1">
        <v>65</v>
      </c>
      <c r="E8" s="1">
        <v>105</v>
      </c>
      <c r="F8" s="1">
        <v>20</v>
      </c>
      <c r="G8" s="1">
        <f t="shared" si="0"/>
        <v>30.828793279705398</v>
      </c>
    </row>
    <row r="9" spans="2:7" ht="12.75">
      <c r="B9" s="1">
        <v>700</v>
      </c>
      <c r="C9" s="1">
        <v>125</v>
      </c>
      <c r="D9" s="1">
        <v>65</v>
      </c>
      <c r="E9" s="1">
        <v>105</v>
      </c>
      <c r="F9" s="1">
        <v>40</v>
      </c>
      <c r="G9" s="1">
        <f t="shared" si="0"/>
        <v>22.407100588622754</v>
      </c>
    </row>
    <row r="11" spans="1:8" s="5" customFormat="1" ht="4.5" customHeight="1">
      <c r="A11" s="4"/>
      <c r="B11" s="4"/>
      <c r="C11" s="4"/>
      <c r="D11" s="4"/>
      <c r="E11" s="4"/>
      <c r="F11" s="4"/>
      <c r="G11" s="4"/>
      <c r="H11" s="4"/>
    </row>
    <row r="13" spans="1:4" ht="12.75">
      <c r="A13" s="2" t="s">
        <v>0</v>
      </c>
      <c r="B13" s="2" t="s">
        <v>1</v>
      </c>
      <c r="C13" s="2" t="s">
        <v>3</v>
      </c>
      <c r="D13" s="6" t="s">
        <v>4</v>
      </c>
    </row>
    <row r="14" spans="1:5" ht="12.75">
      <c r="A14" s="3"/>
      <c r="B14" s="3" t="s">
        <v>2</v>
      </c>
      <c r="C14" s="3"/>
      <c r="D14" s="3" t="s">
        <v>5</v>
      </c>
      <c r="E14" s="3" t="s">
        <v>11</v>
      </c>
    </row>
    <row r="15" spans="1:5" ht="12.75">
      <c r="A15" s="1">
        <v>1</v>
      </c>
      <c r="B15" s="1">
        <v>395</v>
      </c>
      <c r="C15" s="1">
        <f aca="true" t="shared" si="1" ref="C15:C21">G3</f>
        <v>39.55665594405899</v>
      </c>
      <c r="D15" s="1">
        <f aca="true" t="shared" si="2" ref="D15:D21">B15/(0.1*C15)</f>
        <v>99.85677266516383</v>
      </c>
      <c r="E15" s="1">
        <v>100.062</v>
      </c>
    </row>
    <row r="16" spans="1:5" ht="12.75">
      <c r="A16" s="1">
        <v>2</v>
      </c>
      <c r="B16" s="1">
        <v>105</v>
      </c>
      <c r="C16" s="1">
        <f t="shared" si="1"/>
        <v>21.70298383264965</v>
      </c>
      <c r="D16" s="1">
        <f t="shared" si="2"/>
        <v>48.38044427883669</v>
      </c>
      <c r="E16" s="1">
        <v>48.394</v>
      </c>
    </row>
    <row r="17" spans="1:5" ht="12.75">
      <c r="A17" s="1">
        <v>3</v>
      </c>
      <c r="B17" s="1">
        <v>605</v>
      </c>
      <c r="C17" s="1">
        <f t="shared" si="1"/>
        <v>37.755226904473865</v>
      </c>
      <c r="D17" s="1">
        <f t="shared" si="2"/>
        <v>160.24271328860945</v>
      </c>
      <c r="E17" s="1">
        <v>160.229</v>
      </c>
    </row>
    <row r="18" spans="1:5" ht="12.75">
      <c r="A18" s="1">
        <v>4</v>
      </c>
      <c r="B18" s="1">
        <v>275</v>
      </c>
      <c r="C18" s="1">
        <f t="shared" si="1"/>
        <v>35.50959238530082</v>
      </c>
      <c r="D18" s="1">
        <f t="shared" si="2"/>
        <v>77.443862778283</v>
      </c>
      <c r="E18" s="1">
        <v>77.935</v>
      </c>
    </row>
    <row r="19" spans="1:5" ht="12.75">
      <c r="A19" s="1">
        <v>5</v>
      </c>
      <c r="B19" s="1">
        <v>525</v>
      </c>
      <c r="C19" s="1">
        <f t="shared" si="1"/>
        <v>48.16468849996617</v>
      </c>
      <c r="D19" s="1">
        <f t="shared" si="2"/>
        <v>109.0010163774585</v>
      </c>
      <c r="E19" s="1">
        <v>109.05</v>
      </c>
    </row>
    <row r="20" spans="1:5" ht="12.75">
      <c r="A20" s="1">
        <v>6</v>
      </c>
      <c r="B20" s="1">
        <v>1700</v>
      </c>
      <c r="C20" s="1">
        <f t="shared" si="1"/>
        <v>30.828793279705398</v>
      </c>
      <c r="D20" s="1">
        <f t="shared" si="2"/>
        <v>551.4325470271035</v>
      </c>
      <c r="E20" s="1">
        <v>554.032</v>
      </c>
    </row>
    <row r="21" spans="1:5" ht="12.75">
      <c r="A21" s="1">
        <v>7</v>
      </c>
      <c r="B21" s="1">
        <v>700</v>
      </c>
      <c r="C21" s="1">
        <f t="shared" si="1"/>
        <v>22.407100588622754</v>
      </c>
      <c r="D21" s="1">
        <f t="shared" si="2"/>
        <v>312.4009718398936</v>
      </c>
      <c r="E21" s="1">
        <v>314.267</v>
      </c>
    </row>
    <row r="22" spans="4:5" ht="12.75">
      <c r="D22" s="7">
        <f>SUM(D15:D21)</f>
        <v>1358.7583282553485</v>
      </c>
      <c r="E22" s="1">
        <f>SUM(E15:E21)</f>
        <v>1363.969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C24" sqref="C24"/>
    </sheetView>
  </sheetViews>
  <sheetFormatPr defaultColWidth="9.140625" defaultRowHeight="12.75"/>
  <cols>
    <col min="1" max="7" width="12.7109375" style="1" customWidth="1"/>
    <col min="8" max="8" width="9.140625" style="1" customWidth="1"/>
  </cols>
  <sheetData>
    <row r="2" spans="2:7" ht="12.75">
      <c r="B2" s="3" t="s">
        <v>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3</v>
      </c>
    </row>
    <row r="3" spans="2:7" ht="12.75">
      <c r="B3" s="1">
        <v>395</v>
      </c>
      <c r="C3" s="1">
        <v>175</v>
      </c>
      <c r="D3" s="1">
        <v>135.5</v>
      </c>
      <c r="E3" s="1">
        <v>124.75</v>
      </c>
      <c r="F3" s="1">
        <v>105</v>
      </c>
      <c r="G3" s="1">
        <f aca="true" t="shared" si="0" ref="G3:G9">((C3-E3)-(D3-F3))/(LN((C3-E3)/(D3-F3)))</f>
        <v>39.55665594405899</v>
      </c>
    </row>
    <row r="4" spans="2:7" ht="12.75">
      <c r="B4" s="1">
        <v>105</v>
      </c>
      <c r="C4" s="1">
        <v>135.5</v>
      </c>
      <c r="D4" s="1">
        <v>125</v>
      </c>
      <c r="E4" s="1">
        <v>112</v>
      </c>
      <c r="F4" s="1">
        <v>105</v>
      </c>
      <c r="G4" s="1">
        <f t="shared" si="0"/>
        <v>21.70298383264965</v>
      </c>
    </row>
    <row r="5" spans="2:7" ht="12.75">
      <c r="B5" s="1">
        <v>605</v>
      </c>
      <c r="C5" s="1">
        <v>180</v>
      </c>
      <c r="D5" s="1">
        <v>179</v>
      </c>
      <c r="E5" s="1">
        <v>155</v>
      </c>
      <c r="F5" s="1">
        <v>124.75</v>
      </c>
      <c r="G5" s="1">
        <f t="shared" si="0"/>
        <v>37.755226904473865</v>
      </c>
    </row>
    <row r="6" spans="2:7" ht="12.75">
      <c r="B6" s="1">
        <v>275</v>
      </c>
      <c r="C6" s="1">
        <v>125</v>
      </c>
      <c r="D6" s="1">
        <v>97.5</v>
      </c>
      <c r="E6" s="1">
        <v>105</v>
      </c>
      <c r="F6" s="1">
        <v>40</v>
      </c>
      <c r="G6" s="1">
        <f t="shared" si="0"/>
        <v>35.50959238530082</v>
      </c>
    </row>
    <row r="7" spans="2:7" ht="12.75">
      <c r="B7" s="1">
        <v>525</v>
      </c>
      <c r="C7" s="1">
        <v>97.5</v>
      </c>
      <c r="D7" s="1">
        <v>45</v>
      </c>
      <c r="E7" s="1">
        <v>25</v>
      </c>
      <c r="F7" s="1">
        <v>15</v>
      </c>
      <c r="G7" s="1">
        <f t="shared" si="0"/>
        <v>48.16468849996617</v>
      </c>
    </row>
    <row r="8" spans="2:7" ht="12.75">
      <c r="B8" s="1">
        <v>1700</v>
      </c>
      <c r="C8" s="1">
        <v>125</v>
      </c>
      <c r="D8" s="1">
        <v>65</v>
      </c>
      <c r="E8" s="1">
        <v>105</v>
      </c>
      <c r="F8" s="1">
        <v>20</v>
      </c>
      <c r="G8" s="1">
        <f t="shared" si="0"/>
        <v>30.828793279705398</v>
      </c>
    </row>
    <row r="9" spans="2:7" ht="12.75">
      <c r="B9" s="1">
        <v>700</v>
      </c>
      <c r="C9" s="1">
        <v>125</v>
      </c>
      <c r="D9" s="1">
        <v>65</v>
      </c>
      <c r="E9" s="1">
        <v>105</v>
      </c>
      <c r="F9" s="1">
        <v>40</v>
      </c>
      <c r="G9" s="1">
        <f t="shared" si="0"/>
        <v>22.407100588622754</v>
      </c>
    </row>
    <row r="11" spans="1:8" s="5" customFormat="1" ht="4.5" customHeight="1">
      <c r="A11" s="4"/>
      <c r="B11" s="4"/>
      <c r="C11" s="4"/>
      <c r="D11" s="4"/>
      <c r="E11" s="4"/>
      <c r="F11" s="4"/>
      <c r="G11" s="4"/>
      <c r="H11" s="4"/>
    </row>
    <row r="13" spans="1:4" ht="12.75">
      <c r="A13" s="2" t="s">
        <v>0</v>
      </c>
      <c r="B13" s="2" t="s">
        <v>1</v>
      </c>
      <c r="C13" s="2" t="s">
        <v>3</v>
      </c>
      <c r="D13" s="6" t="s">
        <v>4</v>
      </c>
    </row>
    <row r="14" spans="1:5" ht="12.75">
      <c r="A14" s="3"/>
      <c r="B14" s="3" t="s">
        <v>2</v>
      </c>
      <c r="C14" s="3"/>
      <c r="D14" s="3" t="s">
        <v>5</v>
      </c>
      <c r="E14" s="3" t="s">
        <v>12</v>
      </c>
    </row>
    <row r="15" spans="1:5" ht="12.75">
      <c r="A15" s="1">
        <v>1</v>
      </c>
      <c r="B15" s="1">
        <v>395</v>
      </c>
      <c r="C15" s="1">
        <f aca="true" t="shared" si="1" ref="C15:C21">G3</f>
        <v>39.55665594405899</v>
      </c>
      <c r="D15" s="1">
        <f aca="true" t="shared" si="2" ref="D15:D21">B15/(0.1*C15)</f>
        <v>99.85677266516383</v>
      </c>
      <c r="E15" s="1">
        <v>99.922</v>
      </c>
    </row>
    <row r="16" spans="1:5" ht="12.75">
      <c r="A16" s="1">
        <v>2</v>
      </c>
      <c r="B16" s="1">
        <v>105</v>
      </c>
      <c r="C16" s="1">
        <f t="shared" si="1"/>
        <v>21.70298383264965</v>
      </c>
      <c r="D16" s="1">
        <f t="shared" si="2"/>
        <v>48.38044427883669</v>
      </c>
      <c r="E16" s="1">
        <v>48.372</v>
      </c>
    </row>
    <row r="17" spans="1:5" ht="12.75">
      <c r="A17" s="1">
        <v>3</v>
      </c>
      <c r="B17" s="1">
        <v>605</v>
      </c>
      <c r="C17" s="1">
        <f t="shared" si="1"/>
        <v>37.755226904473865</v>
      </c>
      <c r="D17" s="1">
        <f t="shared" si="2"/>
        <v>160.24271328860945</v>
      </c>
      <c r="E17" s="1">
        <v>160.235</v>
      </c>
    </row>
    <row r="18" spans="1:5" ht="12.75">
      <c r="A18" s="1">
        <v>4</v>
      </c>
      <c r="B18" s="1">
        <v>275</v>
      </c>
      <c r="C18" s="1">
        <f t="shared" si="1"/>
        <v>35.50959238530082</v>
      </c>
      <c r="D18" s="1">
        <f t="shared" si="2"/>
        <v>77.443862778283</v>
      </c>
      <c r="E18" s="1">
        <v>77.577</v>
      </c>
    </row>
    <row r="19" spans="1:5" ht="12.75">
      <c r="A19" s="1">
        <v>5</v>
      </c>
      <c r="B19" s="1">
        <v>525</v>
      </c>
      <c r="C19" s="1">
        <f t="shared" si="1"/>
        <v>48.16468849996617</v>
      </c>
      <c r="D19" s="1">
        <f t="shared" si="2"/>
        <v>109.0010163774585</v>
      </c>
      <c r="E19" s="1">
        <v>109.012</v>
      </c>
    </row>
    <row r="20" spans="1:5" ht="12.75">
      <c r="A20" s="1">
        <v>6</v>
      </c>
      <c r="B20" s="1">
        <v>1700</v>
      </c>
      <c r="C20" s="1">
        <f t="shared" si="1"/>
        <v>30.828793279705398</v>
      </c>
      <c r="D20" s="1">
        <f t="shared" si="2"/>
        <v>551.4325470271035</v>
      </c>
      <c r="E20" s="1">
        <v>552.08</v>
      </c>
    </row>
    <row r="21" spans="1:5" ht="12.75">
      <c r="A21" s="1">
        <v>7</v>
      </c>
      <c r="B21" s="1">
        <v>700</v>
      </c>
      <c r="C21" s="1">
        <f t="shared" si="1"/>
        <v>22.407100588622754</v>
      </c>
      <c r="D21" s="1">
        <f t="shared" si="2"/>
        <v>312.4009718398936</v>
      </c>
      <c r="E21" s="1">
        <v>312.86</v>
      </c>
    </row>
    <row r="22" spans="4:5" ht="12.75">
      <c r="D22" s="7">
        <f>SUM(D15:D21)</f>
        <v>1358.7583282553485</v>
      </c>
      <c r="E22" s="1">
        <f>SUM(E15:E21)</f>
        <v>1360.058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6">
      <selection activeCell="A10" sqref="A10"/>
    </sheetView>
  </sheetViews>
  <sheetFormatPr defaultColWidth="9.140625" defaultRowHeight="12.75"/>
  <cols>
    <col min="1" max="1" width="9.140625" style="1" customWidth="1"/>
    <col min="2" max="2" width="16.28125" style="1" bestFit="1" customWidth="1"/>
    <col min="3" max="3" width="13.28125" style="1" bestFit="1" customWidth="1"/>
    <col min="4" max="4" width="14.421875" style="1" bestFit="1" customWidth="1"/>
    <col min="5" max="5" width="9.140625" style="1" customWidth="1"/>
    <col min="6" max="6" width="10.00390625" style="1" bestFit="1" customWidth="1"/>
    <col min="7" max="7" width="10.28125" style="1" bestFit="1" customWidth="1"/>
    <col min="8" max="8" width="9.7109375" style="1" bestFit="1" customWidth="1"/>
    <col min="9" max="9" width="11.00390625" style="1" bestFit="1" customWidth="1"/>
    <col min="10" max="10" width="10.140625" style="1" bestFit="1" customWidth="1"/>
    <col min="11" max="11" width="12.00390625" style="1" bestFit="1" customWidth="1"/>
  </cols>
  <sheetData>
    <row r="1" ht="13.5" thickBot="1">
      <c r="A1" s="14" t="s">
        <v>26</v>
      </c>
    </row>
    <row r="3" spans="1:10" ht="12.75">
      <c r="A3" s="4" t="s">
        <v>13</v>
      </c>
      <c r="B3" s="4" t="s">
        <v>14</v>
      </c>
      <c r="C3" s="4" t="s">
        <v>15</v>
      </c>
      <c r="D3" s="4" t="s">
        <v>16</v>
      </c>
      <c r="E3" s="10" t="s">
        <v>17</v>
      </c>
      <c r="F3" s="10" t="s">
        <v>18</v>
      </c>
      <c r="G3" s="10" t="s">
        <v>19</v>
      </c>
      <c r="H3" s="8" t="s">
        <v>20</v>
      </c>
      <c r="I3" s="8" t="s">
        <v>21</v>
      </c>
      <c r="J3" s="8" t="s">
        <v>22</v>
      </c>
    </row>
    <row r="4" spans="1:11" ht="12.75">
      <c r="A4" s="9">
        <v>26</v>
      </c>
      <c r="B4" s="9">
        <v>156886.3149</v>
      </c>
      <c r="C4" s="9">
        <f>'26 INT'!D26</f>
        <v>1375.5700407929323</v>
      </c>
      <c r="D4" s="9">
        <f>'26 INT'!E26</f>
        <v>1374.47</v>
      </c>
      <c r="E4" s="11">
        <v>605</v>
      </c>
      <c r="F4" s="11">
        <v>525</v>
      </c>
      <c r="G4" s="11">
        <f>E4+F4</f>
        <v>1130</v>
      </c>
      <c r="H4" s="1">
        <f>5291.9*7</f>
        <v>37043.299999999996</v>
      </c>
      <c r="I4" s="1">
        <f>77.788*D4</f>
        <v>106917.27236</v>
      </c>
      <c r="J4" s="1">
        <f>(19.75*E4)+(1.861*F4)</f>
        <v>12925.775</v>
      </c>
      <c r="K4" s="9">
        <f>SUM(H4:J4)</f>
        <v>156886.34735999999</v>
      </c>
    </row>
    <row r="5" spans="1:11" ht="12.75">
      <c r="A5" s="1">
        <v>56</v>
      </c>
      <c r="B5" s="1">
        <v>157305.1698</v>
      </c>
      <c r="C5" s="1">
        <f>'56 INT'!D22</f>
        <v>1358.7583282553485</v>
      </c>
      <c r="D5" s="1">
        <f>'56 INT'!E22</f>
        <v>1379.8539999999998</v>
      </c>
      <c r="E5" s="11">
        <v>605</v>
      </c>
      <c r="F5" s="11">
        <v>525</v>
      </c>
      <c r="G5" s="11">
        <f>E5+F5</f>
        <v>1130</v>
      </c>
      <c r="H5" s="1">
        <f>5291.9*7</f>
        <v>37043.299999999996</v>
      </c>
      <c r="I5" s="1">
        <f>77.788*D5</f>
        <v>107336.08295199998</v>
      </c>
      <c r="J5" s="1">
        <f>(19.75*E5)+(1.861*F5)</f>
        <v>12925.775</v>
      </c>
      <c r="K5" s="9">
        <f>SUM(H5:J5)</f>
        <v>157305.15795199998</v>
      </c>
    </row>
    <row r="6" spans="1:11" ht="12.75">
      <c r="A6" s="1">
        <v>112</v>
      </c>
      <c r="B6" s="1">
        <v>156069.5411</v>
      </c>
      <c r="C6" s="1">
        <f>'112 INT'!D22</f>
        <v>1358.7583282553485</v>
      </c>
      <c r="D6" s="1">
        <f>'112 INT'!E22</f>
        <v>1363.969</v>
      </c>
      <c r="E6" s="11">
        <v>605</v>
      </c>
      <c r="F6" s="11">
        <v>525</v>
      </c>
      <c r="G6" s="11">
        <f>E6+F6</f>
        <v>1130</v>
      </c>
      <c r="H6" s="1">
        <f>5291.9*7</f>
        <v>37043.299999999996</v>
      </c>
      <c r="I6" s="1">
        <f>77.788*D6</f>
        <v>106100.420572</v>
      </c>
      <c r="J6" s="1">
        <f>(19.75*E6)+(1.861*F6)</f>
        <v>12925.775</v>
      </c>
      <c r="K6" s="9">
        <f>SUM(H6:J6)</f>
        <v>156069.49557199999</v>
      </c>
    </row>
    <row r="7" spans="1:11" ht="12.75">
      <c r="A7" s="1">
        <v>224</v>
      </c>
      <c r="B7" s="1">
        <v>155765.239</v>
      </c>
      <c r="C7" s="1">
        <f>'224 INT'!D22</f>
        <v>1358.7583282553485</v>
      </c>
      <c r="D7" s="1">
        <f>'224 INT'!E22</f>
        <v>1360.058</v>
      </c>
      <c r="E7" s="11">
        <v>605</v>
      </c>
      <c r="F7" s="11">
        <v>525</v>
      </c>
      <c r="G7" s="11">
        <f>E7+F7</f>
        <v>1130</v>
      </c>
      <c r="H7" s="1">
        <f>5291.9*7</f>
        <v>37043.299999999996</v>
      </c>
      <c r="I7" s="1">
        <f>77.788*D7</f>
        <v>105796.191704</v>
      </c>
      <c r="J7" s="1">
        <f>(19.75*E7)+(1.861*F7)</f>
        <v>12925.775</v>
      </c>
      <c r="K7" s="9">
        <f>SUM(H7:J7)</f>
        <v>155765.26670399998</v>
      </c>
    </row>
  </sheetData>
  <printOptions/>
  <pageMargins left="0.25" right="0.25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dell262</dc:creator>
  <cp:keywords/>
  <dc:description/>
  <cp:lastModifiedBy>dell262</cp:lastModifiedBy>
  <cp:lastPrinted>2004-12-01T09:16:42Z</cp:lastPrinted>
  <dcterms:created xsi:type="dcterms:W3CDTF">2004-09-15T07:57:01Z</dcterms:created>
  <dcterms:modified xsi:type="dcterms:W3CDTF">2004-12-01T09:16:43Z</dcterms:modified>
  <cp:category/>
  <cp:version/>
  <cp:contentType/>
  <cp:contentStatus/>
</cp:coreProperties>
</file>