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950" windowHeight="6270" activeTab="0"/>
  </bookViews>
  <sheets>
    <sheet name="7S4" sheetId="1" r:id="rId1"/>
    <sheet name="58 INT" sheetId="2" r:id="rId2"/>
    <sheet name="72 INT" sheetId="3" r:id="rId3"/>
    <sheet name="99 INT" sheetId="4" r:id="rId4"/>
    <sheet name="116 INT" sheetId="5" r:id="rId5"/>
    <sheet name="125 INT" sheetId="6" r:id="rId6"/>
    <sheet name="144 INT" sheetId="7" r:id="rId7"/>
    <sheet name="169 INT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<sst xmlns="http://schemas.openxmlformats.org/spreadsheetml/2006/main" count="194" uniqueCount="40">
  <si>
    <t>HE</t>
  </si>
  <si>
    <t>LOAD</t>
  </si>
  <si>
    <t>HOT in</t>
  </si>
  <si>
    <t>HOT out</t>
  </si>
  <si>
    <t>COLD out</t>
  </si>
  <si>
    <t>COLD in</t>
  </si>
  <si>
    <t>LMTD</t>
  </si>
  <si>
    <t>AREA</t>
  </si>
  <si>
    <t>Program</t>
  </si>
  <si>
    <t>MJ/hr</t>
  </si>
  <si>
    <t>m2</t>
  </si>
  <si>
    <t>72 INT</t>
  </si>
  <si>
    <t>INT</t>
  </si>
  <si>
    <t>Objective Function</t>
  </si>
  <si>
    <t>Total Area(Cal)</t>
  </si>
  <si>
    <t>Total Area(Prog)</t>
  </si>
  <si>
    <t>Hot Utility</t>
  </si>
  <si>
    <t>Cold Utility</t>
  </si>
  <si>
    <t>Total Utility</t>
  </si>
  <si>
    <t>Fixed cost</t>
  </si>
  <si>
    <t>Area Cost</t>
  </si>
  <si>
    <t>Utility Cost</t>
  </si>
  <si>
    <t>58 INT</t>
  </si>
  <si>
    <t>116 INT</t>
  </si>
  <si>
    <t>144 INT</t>
  </si>
  <si>
    <t>125 INT</t>
  </si>
  <si>
    <t>7S4_1Z</t>
  </si>
  <si>
    <t>99 INT</t>
  </si>
  <si>
    <t>169 INT</t>
  </si>
  <si>
    <t>Q</t>
  </si>
  <si>
    <t>A (prog.)</t>
  </si>
  <si>
    <t>A (cal.)</t>
  </si>
  <si>
    <t>total A</t>
  </si>
  <si>
    <t>7S4 144 INT</t>
  </si>
  <si>
    <t>7S4 58 INT</t>
  </si>
  <si>
    <t>7S4 72 INT</t>
  </si>
  <si>
    <t>7S4 99 INT</t>
  </si>
  <si>
    <t>7S4 116 INT</t>
  </si>
  <si>
    <t>7S4 125 INT</t>
  </si>
  <si>
    <t>7S4 169 INT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</si>
</sst>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9"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.75"/>
      <name val="Arial"/>
      <family val="0"/>
    </font>
    <font>
      <b/>
      <sz val="11.75"/>
      <name val="Arial"/>
      <family val="0"/>
    </font>
    <font>
      <sz val="15.25"/>
      <name val="Arial"/>
      <family val="0"/>
    </font>
    <font>
      <b/>
      <sz val="15.25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6" borderId="2" xfId="0" applyFont="1" applyFill="1" applyBorder="1" applyAlignment="1">
      <alignment/>
    </xf>
    <xf numFmtId="0" fontId="2" fillId="6" borderId="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6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Sheet2!$B$4:$B$10</c:f>
              <c:numCache/>
            </c:numRef>
          </c:xVal>
          <c:yVal>
            <c:numRef>
              <c:f>Sheet2!$E$4:$E$10</c:f>
              <c:numCache/>
            </c:numRef>
          </c:yVal>
          <c:smooth val="0"/>
        </c:ser>
        <c:axId val="34614343"/>
        <c:axId val="43093632"/>
      </c:scatterChart>
      <c:valAx>
        <c:axId val="34614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no. of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93632"/>
        <c:crosses val="autoZero"/>
        <c:crossBetween val="midCat"/>
        <c:dispUnits/>
      </c:valAx>
      <c:valAx>
        <c:axId val="43093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Total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143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265"/>
          <c:w val="0.716"/>
          <c:h val="0.8485"/>
        </c:manualLayout>
      </c:layout>
      <c:scatterChart>
        <c:scatterStyle val="lineMarker"/>
        <c:varyColors val="0"/>
        <c:ser>
          <c:idx val="0"/>
          <c:order val="0"/>
          <c:tx>
            <c:v>Total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Sheet2!$B$4:$B$10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Sheet2!$C$4:$C$10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Area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Sheet2!$B$4:$B$10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Sheet2!$E$4:$E$10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Fixed Cost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Sheet2!$B$4:$B$10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Sheet2!$I$4:$I$10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Utility Cost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Sheet2!$B$4:$B$10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Sheet2!$K$4:$K$10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52298369"/>
        <c:axId val="923274"/>
      </c:scatterChart>
      <c:valAx>
        <c:axId val="52298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no. of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3274"/>
        <c:crosses val="autoZero"/>
        <c:crossBetween val="midCat"/>
        <c:dispUnits/>
      </c:valAx>
      <c:valAx>
        <c:axId val="92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Cost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983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2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Sheet2!$B$4:$B$10</c:f>
              <c:numCache>
                <c:ptCount val="7"/>
                <c:pt idx="0">
                  <c:v>58</c:v>
                </c:pt>
                <c:pt idx="1">
                  <c:v>72</c:v>
                </c:pt>
                <c:pt idx="2">
                  <c:v>99</c:v>
                </c:pt>
                <c:pt idx="3">
                  <c:v>116</c:v>
                </c:pt>
                <c:pt idx="4">
                  <c:v>125</c:v>
                </c:pt>
                <c:pt idx="5">
                  <c:v>144</c:v>
                </c:pt>
                <c:pt idx="6">
                  <c:v>169</c:v>
                </c:pt>
              </c:numCache>
            </c:numRef>
          </c:xVal>
          <c:yVal>
            <c:numRef>
              <c:f>Sheet2!$E$4:$E$10</c:f>
              <c:numCache>
                <c:ptCount val="7"/>
                <c:pt idx="0">
                  <c:v>3040.3109999999997</c:v>
                </c:pt>
                <c:pt idx="1">
                  <c:v>3018.214</c:v>
                </c:pt>
                <c:pt idx="2">
                  <c:v>3120.803</c:v>
                </c:pt>
                <c:pt idx="3">
                  <c:v>3237.16</c:v>
                </c:pt>
                <c:pt idx="4">
                  <c:v>3334.3</c:v>
                </c:pt>
                <c:pt idx="5">
                  <c:v>2739.434</c:v>
                </c:pt>
                <c:pt idx="6">
                  <c:v>3013.0190000000002</c:v>
                </c:pt>
              </c:numCache>
            </c:numRef>
          </c:yVal>
          <c:smooth val="0"/>
        </c:ser>
        <c:axId val="8309467"/>
        <c:axId val="7676340"/>
      </c:scatterChart>
      <c:valAx>
        <c:axId val="830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no. of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76340"/>
        <c:crosses val="autoZero"/>
        <c:crossBetween val="midCat"/>
        <c:dispUnits/>
      </c:valAx>
      <c:valAx>
        <c:axId val="767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Total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094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265"/>
          <c:w val="0.716"/>
          <c:h val="0.8485"/>
        </c:manualLayout>
      </c:layout>
      <c:scatterChart>
        <c:scatterStyle val="lineMarker"/>
        <c:varyColors val="0"/>
        <c:ser>
          <c:idx val="0"/>
          <c:order val="0"/>
          <c:tx>
            <c:v>Total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Sheet2!$B$4:$B$10</c:f>
              <c:numCache>
                <c:ptCount val="7"/>
                <c:pt idx="0">
                  <c:v>58</c:v>
                </c:pt>
                <c:pt idx="1">
                  <c:v>72</c:v>
                </c:pt>
                <c:pt idx="2">
                  <c:v>99</c:v>
                </c:pt>
                <c:pt idx="3">
                  <c:v>116</c:v>
                </c:pt>
                <c:pt idx="4">
                  <c:v>125</c:v>
                </c:pt>
                <c:pt idx="5">
                  <c:v>144</c:v>
                </c:pt>
                <c:pt idx="6">
                  <c:v>169</c:v>
                </c:pt>
              </c:numCache>
            </c:numRef>
          </c:xVal>
          <c:yVal>
            <c:numRef>
              <c:f>Sheet2!$C$4:$C$10</c:f>
              <c:numCache>
                <c:ptCount val="7"/>
                <c:pt idx="0">
                  <c:v>531437.891</c:v>
                </c:pt>
                <c:pt idx="1">
                  <c:v>529816.0382</c:v>
                </c:pt>
                <c:pt idx="2">
                  <c:v>528396.0629</c:v>
                </c:pt>
                <c:pt idx="3">
                  <c:v>534783.0335</c:v>
                </c:pt>
                <c:pt idx="4">
                  <c:v>551604.261</c:v>
                </c:pt>
                <c:pt idx="5">
                  <c:v>598115.3175</c:v>
                </c:pt>
                <c:pt idx="6">
                  <c:v>550980.328</c:v>
                </c:pt>
              </c:numCache>
            </c:numRef>
          </c:yVal>
          <c:smooth val="0"/>
        </c:ser>
        <c:ser>
          <c:idx val="1"/>
          <c:order val="1"/>
          <c:tx>
            <c:v>Area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Sheet2!$B$4:$B$10</c:f>
              <c:numCache>
                <c:ptCount val="7"/>
                <c:pt idx="0">
                  <c:v>58</c:v>
                </c:pt>
                <c:pt idx="1">
                  <c:v>72</c:v>
                </c:pt>
                <c:pt idx="2">
                  <c:v>99</c:v>
                </c:pt>
                <c:pt idx="3">
                  <c:v>116</c:v>
                </c:pt>
                <c:pt idx="4">
                  <c:v>125</c:v>
                </c:pt>
                <c:pt idx="5">
                  <c:v>144</c:v>
                </c:pt>
                <c:pt idx="6">
                  <c:v>169</c:v>
                </c:pt>
              </c:numCache>
            </c:numRef>
          </c:xVal>
          <c:yVal>
            <c:numRef>
              <c:f>Sheet2!$E$4:$E$10</c:f>
              <c:numCache>
                <c:ptCount val="7"/>
                <c:pt idx="0">
                  <c:v>3040.3109999999997</c:v>
                </c:pt>
                <c:pt idx="1">
                  <c:v>3018.214</c:v>
                </c:pt>
                <c:pt idx="2">
                  <c:v>3120.803</c:v>
                </c:pt>
                <c:pt idx="3">
                  <c:v>3237.16</c:v>
                </c:pt>
                <c:pt idx="4">
                  <c:v>3334.3</c:v>
                </c:pt>
                <c:pt idx="5">
                  <c:v>2739.434</c:v>
                </c:pt>
                <c:pt idx="6">
                  <c:v>3013.0190000000002</c:v>
                </c:pt>
              </c:numCache>
            </c:numRef>
          </c:yVal>
          <c:smooth val="0"/>
        </c:ser>
        <c:ser>
          <c:idx val="2"/>
          <c:order val="2"/>
          <c:tx>
            <c:v>Fixed Cost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Sheet2!$B$4:$B$10</c:f>
              <c:numCache>
                <c:ptCount val="7"/>
                <c:pt idx="0">
                  <c:v>58</c:v>
                </c:pt>
                <c:pt idx="1">
                  <c:v>72</c:v>
                </c:pt>
                <c:pt idx="2">
                  <c:v>99</c:v>
                </c:pt>
                <c:pt idx="3">
                  <c:v>116</c:v>
                </c:pt>
                <c:pt idx="4">
                  <c:v>125</c:v>
                </c:pt>
                <c:pt idx="5">
                  <c:v>144</c:v>
                </c:pt>
                <c:pt idx="6">
                  <c:v>169</c:v>
                </c:pt>
              </c:numCache>
            </c:numRef>
          </c:xVal>
          <c:yVal>
            <c:numRef>
              <c:f>Sheet2!$I$4:$I$10</c:f>
              <c:numCache>
                <c:ptCount val="7"/>
                <c:pt idx="0">
                  <c:v>47627.1</c:v>
                </c:pt>
                <c:pt idx="1">
                  <c:v>47627.1</c:v>
                </c:pt>
                <c:pt idx="2">
                  <c:v>47627.1</c:v>
                </c:pt>
                <c:pt idx="3">
                  <c:v>42335.2</c:v>
                </c:pt>
                <c:pt idx="4">
                  <c:v>47627.1</c:v>
                </c:pt>
                <c:pt idx="5">
                  <c:v>58210.899999999994</c:v>
                </c:pt>
                <c:pt idx="6">
                  <c:v>52919</c:v>
                </c:pt>
              </c:numCache>
            </c:numRef>
          </c:yVal>
          <c:smooth val="0"/>
        </c:ser>
        <c:ser>
          <c:idx val="3"/>
          <c:order val="3"/>
          <c:tx>
            <c:v>Utility Cost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Sheet2!$B$4:$B$10</c:f>
              <c:numCache>
                <c:ptCount val="7"/>
                <c:pt idx="0">
                  <c:v>58</c:v>
                </c:pt>
                <c:pt idx="1">
                  <c:v>72</c:v>
                </c:pt>
                <c:pt idx="2">
                  <c:v>99</c:v>
                </c:pt>
                <c:pt idx="3">
                  <c:v>116</c:v>
                </c:pt>
                <c:pt idx="4">
                  <c:v>125</c:v>
                </c:pt>
                <c:pt idx="5">
                  <c:v>144</c:v>
                </c:pt>
                <c:pt idx="6">
                  <c:v>169</c:v>
                </c:pt>
              </c:numCache>
            </c:numRef>
          </c:xVal>
          <c:yVal>
            <c:numRef>
              <c:f>Sheet2!$K$4:$K$10</c:f>
              <c:numCache>
                <c:ptCount val="7"/>
                <c:pt idx="0">
                  <c:v>247311.113067</c:v>
                </c:pt>
                <c:pt idx="1">
                  <c:v>247408.27612300002</c:v>
                </c:pt>
                <c:pt idx="2">
                  <c:v>238007.93637</c:v>
                </c:pt>
                <c:pt idx="3">
                  <c:v>240635.54</c:v>
                </c:pt>
                <c:pt idx="4">
                  <c:v>239316.81516899998</c:v>
                </c:pt>
                <c:pt idx="5">
                  <c:v>326809.43972</c:v>
                </c:pt>
                <c:pt idx="6">
                  <c:v>263684.63469000004</c:v>
                </c:pt>
              </c:numCache>
            </c:numRef>
          </c:yVal>
          <c:smooth val="0"/>
        </c:ser>
        <c:axId val="1978197"/>
        <c:axId val="17803774"/>
      </c:scatterChart>
      <c:valAx>
        <c:axId val="1978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no. of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03774"/>
        <c:crosses val="autoZero"/>
        <c:crossBetween val="midCat"/>
        <c:dispUnits/>
      </c:valAx>
      <c:valAx>
        <c:axId val="17803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Cost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819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25"/>
          <c:y val="0.2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12</xdr:row>
      <xdr:rowOff>123825</xdr:rowOff>
    </xdr:from>
    <xdr:to>
      <xdr:col>11</xdr:col>
      <xdr:colOff>142875</xdr:colOff>
      <xdr:row>30</xdr:row>
      <xdr:rowOff>47625</xdr:rowOff>
    </xdr:to>
    <xdr:graphicFrame>
      <xdr:nvGraphicFramePr>
        <xdr:cNvPr id="1" name="Chart 3"/>
        <xdr:cNvGraphicFramePr/>
      </xdr:nvGraphicFramePr>
      <xdr:xfrm>
        <a:off x="1428750" y="2076450"/>
        <a:ext cx="68008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31</xdr:row>
      <xdr:rowOff>38100</xdr:rowOff>
    </xdr:from>
    <xdr:to>
      <xdr:col>11</xdr:col>
      <xdr:colOff>161925</xdr:colOff>
      <xdr:row>53</xdr:row>
      <xdr:rowOff>142875</xdr:rowOff>
    </xdr:to>
    <xdr:graphicFrame>
      <xdr:nvGraphicFramePr>
        <xdr:cNvPr id="2" name="Chart 4"/>
        <xdr:cNvGraphicFramePr/>
      </xdr:nvGraphicFramePr>
      <xdr:xfrm>
        <a:off x="1409700" y="5067300"/>
        <a:ext cx="68389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123825</xdr:rowOff>
    </xdr:from>
    <xdr:to>
      <xdr:col>12</xdr:col>
      <xdr:colOff>304800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819150" y="123825"/>
        <a:ext cx="68008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19</xdr:row>
      <xdr:rowOff>19050</xdr:rowOff>
    </xdr:from>
    <xdr:to>
      <xdr:col>12</xdr:col>
      <xdr:colOff>323850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800100" y="3114675"/>
        <a:ext cx="68389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2"/>
  <sheetViews>
    <sheetView tabSelected="1" workbookViewId="0" topLeftCell="A1">
      <selection activeCell="L24" sqref="L24"/>
    </sheetView>
  </sheetViews>
  <sheetFormatPr defaultColWidth="9.140625" defaultRowHeight="12.75"/>
  <cols>
    <col min="2" max="2" width="11.140625" style="1" bestFit="1" customWidth="1"/>
    <col min="3" max="4" width="9.00390625" style="1" bestFit="1" customWidth="1"/>
    <col min="5" max="5" width="8.00390625" style="1" bestFit="1" customWidth="1"/>
    <col min="6" max="7" width="9.00390625" style="1" bestFit="1" customWidth="1"/>
    <col min="8" max="8" width="8.00390625" style="1" bestFit="1" customWidth="1"/>
    <col min="9" max="10" width="9.00390625" style="1" bestFit="1" customWidth="1"/>
    <col min="11" max="12" width="10.00390625" style="1" bestFit="1" customWidth="1"/>
    <col min="13" max="14" width="9.00390625" style="1" bestFit="1" customWidth="1"/>
  </cols>
  <sheetData>
    <row r="2" ht="12.75">
      <c r="B2" s="26" t="s">
        <v>34</v>
      </c>
    </row>
    <row r="3" spans="2:12" ht="12.75">
      <c r="B3" s="8" t="s">
        <v>0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 t="s">
        <v>32</v>
      </c>
    </row>
    <row r="4" spans="2:11" ht="12.75">
      <c r="B4" s="1" t="s">
        <v>29</v>
      </c>
      <c r="C4" s="1">
        <v>4169.118</v>
      </c>
      <c r="D4" s="1">
        <v>3705.882</v>
      </c>
      <c r="E4" s="1">
        <v>1540</v>
      </c>
      <c r="F4" s="1">
        <v>1912.5</v>
      </c>
      <c r="G4" s="1">
        <v>5100</v>
      </c>
      <c r="H4" s="1">
        <v>3600</v>
      </c>
      <c r="I4" s="1">
        <v>2631.985</v>
      </c>
      <c r="J4" s="1">
        <v>6118.015</v>
      </c>
      <c r="K4" s="1">
        <v>11596.397</v>
      </c>
    </row>
    <row r="5" spans="2:12" ht="12.75">
      <c r="B5" s="11" t="s">
        <v>30</v>
      </c>
      <c r="C5" s="9">
        <v>356.315</v>
      </c>
      <c r="D5" s="9">
        <v>271.618</v>
      </c>
      <c r="E5" s="9">
        <v>128.785</v>
      </c>
      <c r="F5" s="9">
        <v>206.47</v>
      </c>
      <c r="G5" s="9">
        <v>476.122</v>
      </c>
      <c r="H5" s="9">
        <v>323.333</v>
      </c>
      <c r="I5" s="9">
        <v>243.589</v>
      </c>
      <c r="J5" s="9">
        <v>417.2</v>
      </c>
      <c r="K5" s="9">
        <v>616.879</v>
      </c>
      <c r="L5" s="11">
        <f>SUM(C5:K5)</f>
        <v>3040.3109999999997</v>
      </c>
    </row>
    <row r="6" spans="2:12" ht="12.75">
      <c r="B6" s="11" t="s">
        <v>31</v>
      </c>
      <c r="C6" s="11">
        <v>379.61</v>
      </c>
      <c r="D6" s="11">
        <v>257.707</v>
      </c>
      <c r="E6" s="11">
        <v>116.32</v>
      </c>
      <c r="F6" s="12">
        <v>185.035</v>
      </c>
      <c r="G6" s="9">
        <v>460.416</v>
      </c>
      <c r="H6" s="9">
        <v>312.827</v>
      </c>
      <c r="I6" s="9">
        <v>245.159</v>
      </c>
      <c r="J6" s="9">
        <v>423.687</v>
      </c>
      <c r="K6" s="9">
        <v>617.477</v>
      </c>
      <c r="L6" s="9">
        <v>2998.237</v>
      </c>
    </row>
    <row r="8" ht="12.75">
      <c r="B8" s="26" t="s">
        <v>35</v>
      </c>
    </row>
    <row r="9" spans="2:12" ht="12.75">
      <c r="B9" s="8" t="s">
        <v>0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 t="s">
        <v>32</v>
      </c>
    </row>
    <row r="10" spans="2:11" ht="12.75">
      <c r="B10" s="1" t="s">
        <v>29</v>
      </c>
      <c r="C10" s="1">
        <v>4500</v>
      </c>
      <c r="D10" s="1">
        <v>3375</v>
      </c>
      <c r="E10" s="1">
        <v>1540</v>
      </c>
      <c r="F10" s="1">
        <v>1912.5</v>
      </c>
      <c r="G10" s="1">
        <v>5100</v>
      </c>
      <c r="H10" s="1">
        <v>3600</v>
      </c>
      <c r="I10" s="1">
        <v>2296.607</v>
      </c>
      <c r="J10" s="1">
        <v>6453.393</v>
      </c>
      <c r="K10" s="1">
        <v>11600.893</v>
      </c>
    </row>
    <row r="11" spans="2:12" ht="12.75">
      <c r="B11" s="11" t="s">
        <v>30</v>
      </c>
      <c r="C11" s="9">
        <v>406.704</v>
      </c>
      <c r="D11" s="9">
        <v>250.719</v>
      </c>
      <c r="E11" s="9">
        <v>137.566</v>
      </c>
      <c r="F11" s="9">
        <v>200.454</v>
      </c>
      <c r="G11" s="9">
        <v>432.517</v>
      </c>
      <c r="H11" s="9">
        <v>321.862</v>
      </c>
      <c r="I11" s="9">
        <v>208.162</v>
      </c>
      <c r="J11" s="9">
        <v>442.514</v>
      </c>
      <c r="K11" s="9">
        <v>617.716</v>
      </c>
      <c r="L11" s="11">
        <f>SUM(C11:K11)</f>
        <v>3018.214</v>
      </c>
    </row>
    <row r="12" spans="2:12" ht="12.75">
      <c r="B12" s="11" t="s">
        <v>31</v>
      </c>
      <c r="C12" s="11">
        <v>445.635</v>
      </c>
      <c r="D12" s="11">
        <v>247.723</v>
      </c>
      <c r="E12" s="11">
        <v>118.743</v>
      </c>
      <c r="F12" s="12">
        <v>187.356</v>
      </c>
      <c r="G12" s="9">
        <v>426.888</v>
      </c>
      <c r="H12" s="9">
        <v>312.698</v>
      </c>
      <c r="I12" s="9">
        <v>202.447</v>
      </c>
      <c r="J12" s="9">
        <v>442.696</v>
      </c>
      <c r="K12" s="9">
        <v>617.605</v>
      </c>
      <c r="L12" s="9">
        <v>3001.79</v>
      </c>
    </row>
    <row r="14" ht="12.75">
      <c r="B14" s="26" t="s">
        <v>36</v>
      </c>
    </row>
    <row r="15" spans="2:12" ht="12.75">
      <c r="B15" s="8" t="s">
        <v>0</v>
      </c>
      <c r="C15" s="8">
        <v>1</v>
      </c>
      <c r="D15" s="8">
        <v>2</v>
      </c>
      <c r="E15" s="8">
        <v>3</v>
      </c>
      <c r="F15" s="8">
        <v>4</v>
      </c>
      <c r="G15" s="8">
        <v>5</v>
      </c>
      <c r="H15" s="8">
        <v>6</v>
      </c>
      <c r="I15" s="8">
        <v>7</v>
      </c>
      <c r="J15" s="8">
        <v>8</v>
      </c>
      <c r="K15" s="8">
        <v>9</v>
      </c>
      <c r="L15" s="8" t="s">
        <v>32</v>
      </c>
    </row>
    <row r="16" spans="2:11" ht="12.75">
      <c r="B16" s="1" t="s">
        <v>29</v>
      </c>
      <c r="C16" s="1">
        <v>4350.192</v>
      </c>
      <c r="D16" s="1">
        <v>3524.808</v>
      </c>
      <c r="E16" s="1">
        <v>1540</v>
      </c>
      <c r="F16" s="1">
        <v>1912.5</v>
      </c>
      <c r="G16" s="1">
        <v>5100</v>
      </c>
      <c r="H16" s="1">
        <v>3600</v>
      </c>
      <c r="I16" s="1">
        <v>2881.394</v>
      </c>
      <c r="J16" s="1">
        <v>5868.606</v>
      </c>
      <c r="K16" s="1">
        <v>11165.913</v>
      </c>
    </row>
    <row r="17" spans="2:12" ht="12.75">
      <c r="B17" s="11" t="s">
        <v>30</v>
      </c>
      <c r="C17" s="9">
        <v>418.103</v>
      </c>
      <c r="D17" s="9">
        <v>254.357</v>
      </c>
      <c r="E17" s="9">
        <v>148.825</v>
      </c>
      <c r="F17" s="9">
        <v>203.902</v>
      </c>
      <c r="G17" s="9">
        <v>484.233</v>
      </c>
      <c r="H17" s="9">
        <v>373.955</v>
      </c>
      <c r="I17" s="9">
        <v>223.788</v>
      </c>
      <c r="J17" s="9">
        <v>409.259</v>
      </c>
      <c r="K17" s="9">
        <v>604.381</v>
      </c>
      <c r="L17" s="11">
        <f>SUM(C17:K17)</f>
        <v>3120.803</v>
      </c>
    </row>
    <row r="18" spans="2:12" ht="12.75">
      <c r="B18" s="11" t="s">
        <v>31</v>
      </c>
      <c r="C18" s="11">
        <v>471.28</v>
      </c>
      <c r="D18" s="11">
        <v>252.335</v>
      </c>
      <c r="E18" s="11">
        <v>122.523</v>
      </c>
      <c r="F18" s="12">
        <v>198.138</v>
      </c>
      <c r="G18" s="9">
        <v>478.192</v>
      </c>
      <c r="H18" s="9">
        <v>373.955</v>
      </c>
      <c r="I18" s="9">
        <v>219.699</v>
      </c>
      <c r="J18" s="9">
        <v>409.316</v>
      </c>
      <c r="K18" s="9">
        <v>604.547</v>
      </c>
      <c r="L18" s="9">
        <v>3129.984</v>
      </c>
    </row>
    <row r="20" ht="12.75">
      <c r="B20" s="26" t="s">
        <v>37</v>
      </c>
    </row>
    <row r="21" spans="2:14" s="17" customFormat="1" ht="12.75">
      <c r="B21" s="8" t="s">
        <v>0</v>
      </c>
      <c r="C21" s="8">
        <v>1</v>
      </c>
      <c r="D21" s="8">
        <v>2</v>
      </c>
      <c r="E21" s="8">
        <v>3</v>
      </c>
      <c r="F21" s="8">
        <v>4</v>
      </c>
      <c r="G21" s="8">
        <v>5</v>
      </c>
      <c r="H21" s="8">
        <v>6</v>
      </c>
      <c r="I21" s="8">
        <v>7</v>
      </c>
      <c r="J21" s="8">
        <v>8</v>
      </c>
      <c r="K21" s="8" t="s">
        <v>32</v>
      </c>
      <c r="L21" s="16"/>
      <c r="M21" s="16"/>
      <c r="N21" s="16"/>
    </row>
    <row r="22" spans="2:14" s="17" customFormat="1" ht="12.75">
      <c r="B22" s="1" t="s">
        <v>29</v>
      </c>
      <c r="C22" s="1">
        <v>7875</v>
      </c>
      <c r="D22" s="1">
        <v>1540</v>
      </c>
      <c r="E22" s="1">
        <v>1147.5</v>
      </c>
      <c r="F22" s="1">
        <v>765</v>
      </c>
      <c r="G22" s="1">
        <v>5100</v>
      </c>
      <c r="H22" s="1">
        <v>3600</v>
      </c>
      <c r="I22" s="1">
        <v>8750</v>
      </c>
      <c r="J22" s="1">
        <v>11287.5</v>
      </c>
      <c r="K22" s="1"/>
      <c r="L22" s="16"/>
      <c r="M22" s="16"/>
      <c r="N22" s="16"/>
    </row>
    <row r="23" spans="2:14" s="17" customFormat="1" ht="12.75">
      <c r="B23" s="11" t="s">
        <v>30</v>
      </c>
      <c r="C23" s="9">
        <v>583.014</v>
      </c>
      <c r="D23" s="9">
        <v>188.415</v>
      </c>
      <c r="E23" s="9">
        <v>92.244</v>
      </c>
      <c r="F23" s="9">
        <v>86.666</v>
      </c>
      <c r="G23" s="9">
        <v>731.356</v>
      </c>
      <c r="H23" s="9">
        <v>374.463</v>
      </c>
      <c r="I23" s="9">
        <v>572.922</v>
      </c>
      <c r="J23" s="9">
        <v>608.08</v>
      </c>
      <c r="K23" s="9">
        <f>SUM(C23:J23)</f>
        <v>3237.16</v>
      </c>
      <c r="L23" s="16"/>
      <c r="M23" s="16"/>
      <c r="N23" s="16"/>
    </row>
    <row r="24" spans="2:14" s="17" customFormat="1" ht="12.75">
      <c r="B24" s="11" t="s">
        <v>31</v>
      </c>
      <c r="C24" s="11">
        <v>580.867</v>
      </c>
      <c r="D24" s="11">
        <v>186.877</v>
      </c>
      <c r="E24" s="11">
        <v>88.652</v>
      </c>
      <c r="F24" s="12">
        <v>104.573</v>
      </c>
      <c r="G24" s="9">
        <v>711.938</v>
      </c>
      <c r="H24" s="9">
        <v>363.427</v>
      </c>
      <c r="I24" s="9">
        <v>564.712</v>
      </c>
      <c r="J24" s="9">
        <v>608.229</v>
      </c>
      <c r="K24" s="9">
        <v>3209.276</v>
      </c>
      <c r="L24" s="16"/>
      <c r="M24" s="16"/>
      <c r="N24" s="16"/>
    </row>
    <row r="25" spans="2:14" s="17" customFormat="1" ht="12.75">
      <c r="B25" s="1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ht="12.75">
      <c r="B26" s="26" t="s">
        <v>38</v>
      </c>
    </row>
    <row r="27" spans="2:12" ht="12.75">
      <c r="B27" s="8" t="s">
        <v>0</v>
      </c>
      <c r="C27" s="8">
        <v>1</v>
      </c>
      <c r="D27" s="8">
        <v>2</v>
      </c>
      <c r="E27" s="8">
        <v>3</v>
      </c>
      <c r="F27" s="8">
        <v>4</v>
      </c>
      <c r="G27" s="8">
        <v>5</v>
      </c>
      <c r="H27" s="8">
        <v>6</v>
      </c>
      <c r="I27" s="8">
        <v>7</v>
      </c>
      <c r="J27" s="8">
        <v>8</v>
      </c>
      <c r="K27" s="8">
        <v>9</v>
      </c>
      <c r="L27" s="8" t="s">
        <v>32</v>
      </c>
    </row>
    <row r="28" spans="2:11" ht="12.75">
      <c r="B28" s="1" t="s">
        <v>29</v>
      </c>
      <c r="C28" s="1">
        <v>7875</v>
      </c>
      <c r="D28" s="1">
        <v>1540</v>
      </c>
      <c r="E28" s="1">
        <v>1912.5</v>
      </c>
      <c r="F28" s="1">
        <v>5100</v>
      </c>
      <c r="G28" s="1">
        <v>2779.492</v>
      </c>
      <c r="H28" s="1">
        <v>820.508</v>
      </c>
      <c r="I28" s="1">
        <v>116.529</v>
      </c>
      <c r="J28" s="1">
        <v>8633.471</v>
      </c>
      <c r="K28" s="1">
        <v>11226.479</v>
      </c>
    </row>
    <row r="29" spans="2:12" ht="12.75">
      <c r="B29" s="11" t="s">
        <v>30</v>
      </c>
      <c r="C29" s="9">
        <v>601.829</v>
      </c>
      <c r="D29" s="9">
        <v>206.281</v>
      </c>
      <c r="E29" s="9">
        <v>226.348</v>
      </c>
      <c r="F29" s="9">
        <v>766.566</v>
      </c>
      <c r="G29" s="9">
        <v>271.232</v>
      </c>
      <c r="H29" s="9">
        <v>83.213</v>
      </c>
      <c r="I29" s="9">
        <v>5.111</v>
      </c>
      <c r="J29" s="9">
        <v>567.452</v>
      </c>
      <c r="K29" s="9">
        <v>606.268</v>
      </c>
      <c r="L29" s="9">
        <f>SUM(C29:K29)</f>
        <v>3334.3</v>
      </c>
    </row>
    <row r="30" spans="2:12" ht="12.75">
      <c r="B30" s="11" t="s">
        <v>31</v>
      </c>
      <c r="C30" s="11">
        <v>572.437</v>
      </c>
      <c r="D30" s="11">
        <v>217.095</v>
      </c>
      <c r="E30" s="11">
        <v>220.681</v>
      </c>
      <c r="F30" s="12">
        <v>822.842</v>
      </c>
      <c r="G30" s="9">
        <v>283.438</v>
      </c>
      <c r="H30" s="9">
        <v>76.714</v>
      </c>
      <c r="I30" s="9">
        <v>4.918</v>
      </c>
      <c r="J30" s="9">
        <v>568.672</v>
      </c>
      <c r="K30" s="9">
        <v>606.385</v>
      </c>
      <c r="L30" s="9">
        <v>3373.183</v>
      </c>
    </row>
    <row r="32" ht="12.75">
      <c r="B32" s="26" t="s">
        <v>33</v>
      </c>
    </row>
    <row r="33" spans="2:14" ht="12.75">
      <c r="B33" s="8" t="s">
        <v>0</v>
      </c>
      <c r="C33" s="8">
        <v>1</v>
      </c>
      <c r="D33" s="8">
        <v>2</v>
      </c>
      <c r="E33" s="8">
        <v>3</v>
      </c>
      <c r="F33" s="8">
        <v>4</v>
      </c>
      <c r="G33" s="8">
        <v>5</v>
      </c>
      <c r="H33" s="8">
        <v>6</v>
      </c>
      <c r="I33" s="8">
        <v>7</v>
      </c>
      <c r="J33" s="8">
        <v>8</v>
      </c>
      <c r="K33" s="8">
        <v>9</v>
      </c>
      <c r="L33" s="8">
        <v>10</v>
      </c>
      <c r="M33" s="8">
        <v>11</v>
      </c>
      <c r="N33" s="8" t="s">
        <v>32</v>
      </c>
    </row>
    <row r="34" spans="2:13" ht="12.75">
      <c r="B34" s="1" t="s">
        <v>29</v>
      </c>
      <c r="C34" s="1">
        <v>7312.5</v>
      </c>
      <c r="D34" s="1">
        <v>562.5</v>
      </c>
      <c r="E34" s="1">
        <v>1540</v>
      </c>
      <c r="F34" s="1">
        <v>856.19</v>
      </c>
      <c r="G34" s="1">
        <v>1056.31</v>
      </c>
      <c r="H34" s="1">
        <v>2416.31</v>
      </c>
      <c r="I34" s="1">
        <v>2683.69</v>
      </c>
      <c r="J34" s="1">
        <v>450</v>
      </c>
      <c r="K34" s="1">
        <v>3150</v>
      </c>
      <c r="L34" s="1">
        <v>8750</v>
      </c>
      <c r="M34" s="1">
        <v>15275</v>
      </c>
    </row>
    <row r="35" spans="2:14" ht="12.75">
      <c r="B35" s="11" t="s">
        <v>30</v>
      </c>
      <c r="C35" s="9">
        <v>337.721</v>
      </c>
      <c r="D35" s="9">
        <v>68.19</v>
      </c>
      <c r="E35" s="9">
        <v>100.763</v>
      </c>
      <c r="F35" s="9">
        <v>148.176</v>
      </c>
      <c r="G35" s="9">
        <v>105.682</v>
      </c>
      <c r="H35" s="9">
        <v>184.494</v>
      </c>
      <c r="I35" s="9">
        <v>106.291</v>
      </c>
      <c r="J35" s="9">
        <v>18.293</v>
      </c>
      <c r="K35" s="9">
        <v>391.526</v>
      </c>
      <c r="L35" s="9">
        <v>562.84</v>
      </c>
      <c r="M35" s="9">
        <v>715.458</v>
      </c>
      <c r="N35" s="11">
        <f>SUM(C35:M35)</f>
        <v>2739.434</v>
      </c>
    </row>
    <row r="36" spans="2:14" ht="12.75">
      <c r="B36" s="11" t="s">
        <v>31</v>
      </c>
      <c r="C36" s="11">
        <v>337.193</v>
      </c>
      <c r="D36" s="11">
        <v>67.954</v>
      </c>
      <c r="E36" s="11">
        <v>97.352</v>
      </c>
      <c r="F36" s="12">
        <v>147.737</v>
      </c>
      <c r="G36" s="9">
        <v>105.042</v>
      </c>
      <c r="H36" s="9">
        <v>183.213</v>
      </c>
      <c r="I36" s="9">
        <v>106.548</v>
      </c>
      <c r="J36" s="9">
        <v>18.71</v>
      </c>
      <c r="K36" s="9">
        <v>382.004</v>
      </c>
      <c r="L36" s="9">
        <v>561.596</v>
      </c>
      <c r="M36" s="9">
        <v>715.458</v>
      </c>
      <c r="N36" s="9">
        <v>2739.434</v>
      </c>
    </row>
    <row r="38" ht="12.75">
      <c r="B38" s="26" t="s">
        <v>39</v>
      </c>
    </row>
    <row r="39" spans="2:13" ht="12.75">
      <c r="B39" s="8" t="s">
        <v>0</v>
      </c>
      <c r="C39" s="8">
        <v>1</v>
      </c>
      <c r="D39" s="8">
        <v>2</v>
      </c>
      <c r="E39" s="8">
        <v>3</v>
      </c>
      <c r="F39" s="8">
        <v>4</v>
      </c>
      <c r="G39" s="8">
        <v>5</v>
      </c>
      <c r="H39" s="8">
        <v>6</v>
      </c>
      <c r="I39" s="8">
        <v>7</v>
      </c>
      <c r="J39" s="8">
        <v>8</v>
      </c>
      <c r="K39" s="8">
        <v>9</v>
      </c>
      <c r="L39" s="8">
        <v>10</v>
      </c>
      <c r="M39" s="8" t="s">
        <v>32</v>
      </c>
    </row>
    <row r="40" spans="2:12" ht="12.75">
      <c r="B40" s="1" t="s">
        <v>29</v>
      </c>
      <c r="C40" s="1">
        <v>7875</v>
      </c>
      <c r="D40" s="1">
        <v>1540</v>
      </c>
      <c r="E40" s="1">
        <v>1912.5</v>
      </c>
      <c r="F40" s="1">
        <v>3048.173</v>
      </c>
      <c r="G40" s="1">
        <v>2051.827</v>
      </c>
      <c r="H40" s="1">
        <v>276.923</v>
      </c>
      <c r="I40" s="1">
        <v>3323.077</v>
      </c>
      <c r="J40" s="1">
        <v>8252.795</v>
      </c>
      <c r="K40" s="1">
        <v>497.205</v>
      </c>
      <c r="L40" s="1">
        <v>12354.045</v>
      </c>
    </row>
    <row r="41" spans="2:13" ht="12.75">
      <c r="B41" s="11" t="s">
        <v>30</v>
      </c>
      <c r="C41" s="10">
        <v>600.877</v>
      </c>
      <c r="D41" s="10">
        <v>146.468</v>
      </c>
      <c r="E41" s="10">
        <v>219.891</v>
      </c>
      <c r="F41" s="10">
        <v>350.576</v>
      </c>
      <c r="G41" s="10">
        <v>81.432</v>
      </c>
      <c r="H41" s="10">
        <v>10.884</v>
      </c>
      <c r="I41" s="10">
        <v>409.542</v>
      </c>
      <c r="J41" s="9">
        <v>523.615</v>
      </c>
      <c r="K41" s="1">
        <v>30.483</v>
      </c>
      <c r="L41" s="1">
        <v>639.251</v>
      </c>
      <c r="M41" s="9">
        <f>SUM(C41:L41)</f>
        <v>3013.0190000000002</v>
      </c>
    </row>
    <row r="42" spans="2:13" ht="12.75">
      <c r="B42" s="11" t="s">
        <v>31</v>
      </c>
      <c r="C42" s="11">
        <v>562.752</v>
      </c>
      <c r="D42" s="11">
        <v>156.122</v>
      </c>
      <c r="E42" s="11">
        <v>197.033</v>
      </c>
      <c r="F42" s="12">
        <v>406.754</v>
      </c>
      <c r="G42" s="12">
        <v>81.461</v>
      </c>
      <c r="H42" s="12">
        <v>11.109</v>
      </c>
      <c r="I42" s="12">
        <v>475.562</v>
      </c>
      <c r="J42" s="9">
        <v>522.555</v>
      </c>
      <c r="K42" s="1">
        <v>29.83</v>
      </c>
      <c r="L42" s="1">
        <v>639.374</v>
      </c>
      <c r="M42" s="1">
        <v>3082.551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N19" sqref="N19"/>
    </sheetView>
  </sheetViews>
  <sheetFormatPr defaultColWidth="9.140625" defaultRowHeight="12.75"/>
  <sheetData>
    <row r="1" ht="13.5" thickBot="1"/>
    <row r="2" ht="13.5" thickBot="1">
      <c r="A2" s="21" t="s">
        <v>26</v>
      </c>
    </row>
  </sheetData>
  <printOptions/>
  <pageMargins left="0.25" right="0.25" top="0.2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0"/>
  <sheetViews>
    <sheetView workbookViewId="0" topLeftCell="A13">
      <selection activeCell="A31" sqref="A31:K34"/>
    </sheetView>
  </sheetViews>
  <sheetFormatPr defaultColWidth="9.140625" defaultRowHeight="12.75"/>
  <cols>
    <col min="1" max="10" width="12.7109375" style="0" customWidth="1"/>
  </cols>
  <sheetData>
    <row r="2" spans="1:8" ht="12.75">
      <c r="A2" s="1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</row>
    <row r="4" spans="1:8" ht="12.75">
      <c r="A4" s="1">
        <v>1</v>
      </c>
      <c r="B4" s="1">
        <v>4169.118</v>
      </c>
      <c r="C4" s="1">
        <v>675</v>
      </c>
      <c r="D4" s="1">
        <v>397.06</v>
      </c>
      <c r="E4" s="1">
        <v>482.9</v>
      </c>
      <c r="F4" s="1">
        <v>341.8</v>
      </c>
      <c r="G4" s="1">
        <f aca="true" t="shared" si="0" ref="G4:G12">((C4-E4)-(D4-F4))/(LN((C4-E4)/(D4-F4)))</f>
        <v>109.82636572712074</v>
      </c>
      <c r="H4" s="1"/>
    </row>
    <row r="5" spans="1:8" ht="12.75">
      <c r="A5" s="1">
        <v>2</v>
      </c>
      <c r="B5" s="1">
        <v>3705.882</v>
      </c>
      <c r="C5" s="1">
        <v>397.06</v>
      </c>
      <c r="D5" s="1">
        <v>150</v>
      </c>
      <c r="E5" s="1">
        <v>140</v>
      </c>
      <c r="F5" s="1">
        <v>80</v>
      </c>
      <c r="G5" s="1">
        <f t="shared" si="0"/>
        <v>143.80223454852552</v>
      </c>
      <c r="H5" s="1"/>
    </row>
    <row r="6" spans="1:8" ht="12.75">
      <c r="A6" s="1">
        <v>3</v>
      </c>
      <c r="B6" s="1">
        <v>1540</v>
      </c>
      <c r="C6" s="1">
        <v>590</v>
      </c>
      <c r="D6" s="1">
        <v>450</v>
      </c>
      <c r="E6" s="1">
        <v>430.05</v>
      </c>
      <c r="F6" s="1">
        <v>341.8</v>
      </c>
      <c r="G6" s="1">
        <f t="shared" si="0"/>
        <v>132.39360735159667</v>
      </c>
      <c r="H6" s="1"/>
    </row>
    <row r="7" spans="1:8" ht="12.75">
      <c r="A7" s="1">
        <v>4</v>
      </c>
      <c r="B7" s="1">
        <v>1912.5</v>
      </c>
      <c r="C7" s="1">
        <v>540</v>
      </c>
      <c r="D7" s="1">
        <v>115</v>
      </c>
      <c r="E7" s="1">
        <v>365.9</v>
      </c>
      <c r="F7" s="1">
        <v>60</v>
      </c>
      <c r="G7" s="1">
        <f t="shared" si="0"/>
        <v>103.35879984296284</v>
      </c>
      <c r="H7" s="1"/>
    </row>
    <row r="8" spans="1:8" ht="12.75">
      <c r="A8" s="1">
        <v>5</v>
      </c>
      <c r="B8" s="1">
        <v>5100</v>
      </c>
      <c r="C8" s="1">
        <v>430</v>
      </c>
      <c r="D8" s="1">
        <v>345</v>
      </c>
      <c r="E8" s="1">
        <v>338.1</v>
      </c>
      <c r="F8" s="1">
        <v>212.94</v>
      </c>
      <c r="G8" s="1">
        <f t="shared" si="0"/>
        <v>110.7692980304989</v>
      </c>
      <c r="H8" s="1"/>
    </row>
    <row r="9" spans="1:8" ht="12.75">
      <c r="A9" s="1">
        <v>6</v>
      </c>
      <c r="B9" s="1">
        <v>3600</v>
      </c>
      <c r="C9" s="1">
        <v>400</v>
      </c>
      <c r="D9" s="1">
        <v>100</v>
      </c>
      <c r="E9" s="1">
        <v>148.35</v>
      </c>
      <c r="F9" s="1">
        <v>60</v>
      </c>
      <c r="G9" s="1">
        <f t="shared" si="0"/>
        <v>115.07972412413311</v>
      </c>
      <c r="H9" s="1"/>
    </row>
    <row r="10" spans="1:8" ht="12.75">
      <c r="A10" s="1">
        <v>7</v>
      </c>
      <c r="B10" s="1">
        <v>2631.985</v>
      </c>
      <c r="C10" s="1">
        <v>300</v>
      </c>
      <c r="D10" s="1">
        <v>278.94</v>
      </c>
      <c r="E10" s="1">
        <v>212.94</v>
      </c>
      <c r="F10" s="1">
        <v>148.35</v>
      </c>
      <c r="G10" s="1">
        <f t="shared" si="0"/>
        <v>107.35818971724606</v>
      </c>
      <c r="H10" s="1"/>
    </row>
    <row r="11" spans="1:8" ht="12.75">
      <c r="A11" s="1">
        <v>8</v>
      </c>
      <c r="B11" s="1">
        <v>6118.015</v>
      </c>
      <c r="C11" s="1">
        <v>278.94</v>
      </c>
      <c r="D11" s="1">
        <v>230</v>
      </c>
      <c r="E11" s="1">
        <v>140</v>
      </c>
      <c r="F11" s="1">
        <v>80</v>
      </c>
      <c r="G11" s="1">
        <f t="shared" si="0"/>
        <v>144.3994135859962</v>
      </c>
      <c r="H11" s="1"/>
    </row>
    <row r="12" spans="1:8" ht="12.75">
      <c r="A12" s="1">
        <v>9</v>
      </c>
      <c r="B12" s="1">
        <v>11596.397</v>
      </c>
      <c r="C12" s="1">
        <v>801</v>
      </c>
      <c r="D12" s="1">
        <v>800</v>
      </c>
      <c r="E12" s="1">
        <v>710</v>
      </c>
      <c r="F12" s="1">
        <v>463.28</v>
      </c>
      <c r="G12" s="1">
        <f t="shared" si="0"/>
        <v>187.8030124528315</v>
      </c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s="4" customFormat="1" ht="3.75" customHeight="1">
      <c r="A16" s="3"/>
      <c r="B16" s="3"/>
      <c r="C16" s="3"/>
      <c r="D16" s="3"/>
      <c r="E16" s="3"/>
      <c r="F16" s="3"/>
      <c r="G16" s="3"/>
      <c r="H16" s="3"/>
    </row>
    <row r="17" spans="1:8" ht="12.75">
      <c r="A17" s="11"/>
      <c r="B17" s="1"/>
      <c r="C17" s="1"/>
      <c r="D17" s="1"/>
      <c r="E17" s="1"/>
      <c r="F17" s="1"/>
      <c r="G17" s="1"/>
      <c r="H17" s="1"/>
    </row>
    <row r="18" spans="1:9" ht="12.75">
      <c r="A18" s="5" t="s">
        <v>0</v>
      </c>
      <c r="B18" s="5" t="s">
        <v>1</v>
      </c>
      <c r="C18" s="5" t="s">
        <v>6</v>
      </c>
      <c r="D18" s="6" t="s">
        <v>7</v>
      </c>
      <c r="E18" s="5" t="s">
        <v>8</v>
      </c>
      <c r="F18" s="5"/>
      <c r="G18" s="5"/>
      <c r="H18" s="5"/>
      <c r="I18" s="7"/>
    </row>
    <row r="19" spans="1:8" ht="12.75">
      <c r="A19" s="8"/>
      <c r="B19" s="8" t="s">
        <v>9</v>
      </c>
      <c r="C19" s="8"/>
      <c r="D19" s="8" t="s">
        <v>10</v>
      </c>
      <c r="E19" s="8" t="s">
        <v>22</v>
      </c>
      <c r="F19" s="5"/>
      <c r="G19" s="5"/>
      <c r="H19" s="5"/>
    </row>
    <row r="20" spans="1:8" ht="12.75">
      <c r="A20" s="1">
        <v>1</v>
      </c>
      <c r="B20" s="1">
        <v>4169.118</v>
      </c>
      <c r="C20" s="1">
        <f aca="true" t="shared" si="1" ref="C20:C28">G4</f>
        <v>109.82636572712074</v>
      </c>
      <c r="D20" s="1">
        <f aca="true" t="shared" si="2" ref="D20:D28">B20/(0.1*C20)</f>
        <v>379.60993905222796</v>
      </c>
      <c r="E20" s="9">
        <v>356.315</v>
      </c>
      <c r="F20" s="10"/>
      <c r="G20" s="10"/>
      <c r="H20" s="10"/>
    </row>
    <row r="21" spans="1:8" ht="12.75">
      <c r="A21" s="1">
        <v>2</v>
      </c>
      <c r="B21" s="1">
        <v>3705.882</v>
      </c>
      <c r="C21" s="1">
        <f t="shared" si="1"/>
        <v>143.80223454852552</v>
      </c>
      <c r="D21" s="1">
        <f t="shared" si="2"/>
        <v>257.706843821642</v>
      </c>
      <c r="E21" s="9">
        <v>271.618</v>
      </c>
      <c r="F21" s="10"/>
      <c r="G21" s="10"/>
      <c r="H21" s="10"/>
    </row>
    <row r="22" spans="1:8" ht="12.75">
      <c r="A22" s="1">
        <v>3</v>
      </c>
      <c r="B22" s="1">
        <v>1540</v>
      </c>
      <c r="C22" s="1">
        <f t="shared" si="1"/>
        <v>132.39360735159667</v>
      </c>
      <c r="D22" s="1">
        <f t="shared" si="2"/>
        <v>116.31981564715839</v>
      </c>
      <c r="E22" s="9">
        <v>128.785</v>
      </c>
      <c r="F22" s="10"/>
      <c r="G22" s="10"/>
      <c r="H22" s="10"/>
    </row>
    <row r="23" spans="1:8" ht="12.75">
      <c r="A23" s="1">
        <v>4</v>
      </c>
      <c r="B23" s="1">
        <v>1912.5</v>
      </c>
      <c r="C23" s="1">
        <f t="shared" si="1"/>
        <v>103.35879984296284</v>
      </c>
      <c r="D23" s="1">
        <f t="shared" si="2"/>
        <v>185.0350432576363</v>
      </c>
      <c r="E23" s="9">
        <v>206.47</v>
      </c>
      <c r="F23" s="10"/>
      <c r="G23" s="10"/>
      <c r="H23" s="10"/>
    </row>
    <row r="24" spans="1:8" ht="12.75">
      <c r="A24" s="1">
        <v>5</v>
      </c>
      <c r="B24" s="1">
        <v>5100</v>
      </c>
      <c r="C24" s="1">
        <f t="shared" si="1"/>
        <v>110.7692980304989</v>
      </c>
      <c r="D24" s="1">
        <f t="shared" si="2"/>
        <v>460.41638709272854</v>
      </c>
      <c r="E24" s="9">
        <v>476.122</v>
      </c>
      <c r="F24" s="10"/>
      <c r="G24" s="10"/>
      <c r="H24" s="10"/>
    </row>
    <row r="25" spans="1:8" ht="12.75">
      <c r="A25" s="1">
        <v>6</v>
      </c>
      <c r="B25" s="1">
        <v>3600</v>
      </c>
      <c r="C25" s="1">
        <f t="shared" si="1"/>
        <v>115.07972412413311</v>
      </c>
      <c r="D25" s="1">
        <f t="shared" si="2"/>
        <v>312.82661019562283</v>
      </c>
      <c r="E25" s="9">
        <v>323.333</v>
      </c>
      <c r="F25" s="10"/>
      <c r="G25" s="10"/>
      <c r="H25" s="10"/>
    </row>
    <row r="26" spans="1:8" ht="12.75">
      <c r="A26" s="1">
        <v>7</v>
      </c>
      <c r="B26" s="1">
        <v>2631.985</v>
      </c>
      <c r="C26" s="1">
        <f t="shared" si="1"/>
        <v>107.35818971724606</v>
      </c>
      <c r="D26" s="1">
        <f t="shared" si="2"/>
        <v>245.15921951850842</v>
      </c>
      <c r="E26" s="9">
        <v>243.589</v>
      </c>
      <c r="F26" s="10"/>
      <c r="G26" s="10"/>
      <c r="H26" s="10"/>
    </row>
    <row r="27" spans="1:8" ht="12.75">
      <c r="A27" s="1">
        <v>8</v>
      </c>
      <c r="B27" s="1">
        <v>6118.015</v>
      </c>
      <c r="C27" s="1">
        <f t="shared" si="1"/>
        <v>144.3994135859962</v>
      </c>
      <c r="D27" s="1">
        <f t="shared" si="2"/>
        <v>423.6869699167063</v>
      </c>
      <c r="E27" s="9">
        <v>417.2</v>
      </c>
      <c r="F27" s="9"/>
      <c r="G27" s="9"/>
      <c r="H27" s="9"/>
    </row>
    <row r="28" spans="1:8" ht="12.75">
      <c r="A28" s="1">
        <v>9</v>
      </c>
      <c r="B28" s="1">
        <v>11596.397</v>
      </c>
      <c r="C28" s="1">
        <f t="shared" si="1"/>
        <v>187.8030124528315</v>
      </c>
      <c r="D28" s="1">
        <f t="shared" si="2"/>
        <v>617.4766234334257</v>
      </c>
      <c r="E28" s="9">
        <v>616.879</v>
      </c>
      <c r="F28" s="9"/>
      <c r="G28" s="9"/>
      <c r="H28" s="9"/>
    </row>
    <row r="29" spans="1:5" ht="12.75">
      <c r="A29" s="11"/>
      <c r="B29" s="11"/>
      <c r="C29" s="11"/>
      <c r="D29" s="11">
        <f>SUM(D20:D28)</f>
        <v>2998.2374519356563</v>
      </c>
      <c r="E29" s="11">
        <f>SUM(E20:E28)</f>
        <v>3040.3109999999997</v>
      </c>
    </row>
    <row r="30" spans="1:11" ht="12.75">
      <c r="A30" s="11"/>
      <c r="B30" s="11"/>
      <c r="C30" s="11"/>
      <c r="D30" s="11"/>
      <c r="E30" s="11"/>
      <c r="F30" s="7"/>
      <c r="G30" s="7"/>
      <c r="H30" s="7"/>
      <c r="I30" s="7"/>
      <c r="J30" s="7"/>
      <c r="K30" s="7"/>
    </row>
    <row r="31" spans="1:11" ht="12.75">
      <c r="A31" s="8" t="s">
        <v>0</v>
      </c>
      <c r="B31" s="8">
        <v>1</v>
      </c>
      <c r="C31" s="8">
        <v>2</v>
      </c>
      <c r="D31" s="8">
        <v>3</v>
      </c>
      <c r="E31" s="8">
        <v>4</v>
      </c>
      <c r="F31" s="8">
        <v>5</v>
      </c>
      <c r="G31" s="8">
        <v>6</v>
      </c>
      <c r="H31" s="8">
        <v>7</v>
      </c>
      <c r="I31" s="8">
        <v>8</v>
      </c>
      <c r="J31" s="8">
        <v>9</v>
      </c>
      <c r="K31" s="25" t="s">
        <v>32</v>
      </c>
    </row>
    <row r="32" spans="1:10" ht="12.75">
      <c r="A32" s="1" t="s">
        <v>29</v>
      </c>
      <c r="B32" s="1">
        <v>4169.118</v>
      </c>
      <c r="C32" s="1">
        <v>3705.882</v>
      </c>
      <c r="D32" s="1">
        <v>1540</v>
      </c>
      <c r="E32" s="1">
        <v>1912.5</v>
      </c>
      <c r="F32" s="1">
        <v>5100</v>
      </c>
      <c r="G32" s="1">
        <v>3600</v>
      </c>
      <c r="H32" s="1">
        <v>2631.985</v>
      </c>
      <c r="I32" s="1">
        <v>6118.015</v>
      </c>
      <c r="J32" s="1">
        <v>11596.397</v>
      </c>
    </row>
    <row r="33" spans="1:11" ht="12.75">
      <c r="A33" s="11" t="s">
        <v>30</v>
      </c>
      <c r="B33" s="9">
        <v>356.315</v>
      </c>
      <c r="C33" s="9">
        <v>271.618</v>
      </c>
      <c r="D33" s="9">
        <v>128.785</v>
      </c>
      <c r="E33" s="9">
        <v>206.47</v>
      </c>
      <c r="F33" s="9">
        <v>476.122</v>
      </c>
      <c r="G33" s="9">
        <v>323.333</v>
      </c>
      <c r="H33" s="9">
        <v>243.589</v>
      </c>
      <c r="I33" s="9">
        <v>417.2</v>
      </c>
      <c r="J33" s="9">
        <v>616.879</v>
      </c>
      <c r="K33" s="11">
        <f>SUM(B33:J33)</f>
        <v>3040.3109999999997</v>
      </c>
    </row>
    <row r="34" spans="1:11" ht="12.75">
      <c r="A34" s="11" t="s">
        <v>31</v>
      </c>
      <c r="B34" s="11">
        <v>379.61</v>
      </c>
      <c r="C34" s="11">
        <v>257.707</v>
      </c>
      <c r="D34" s="11">
        <v>116.32</v>
      </c>
      <c r="E34" s="12">
        <v>185.035</v>
      </c>
      <c r="F34" s="9">
        <v>460.416</v>
      </c>
      <c r="G34" s="9">
        <v>312.827</v>
      </c>
      <c r="H34" s="9">
        <v>245.159</v>
      </c>
      <c r="I34" s="9">
        <v>423.687</v>
      </c>
      <c r="J34" s="9">
        <v>617.477</v>
      </c>
      <c r="K34" s="9">
        <v>2998.237</v>
      </c>
    </row>
    <row r="35" spans="1:5" ht="12.75">
      <c r="A35" s="11"/>
      <c r="B35" s="11"/>
      <c r="C35" s="11"/>
      <c r="D35" s="11"/>
      <c r="E35" s="12"/>
    </row>
    <row r="36" spans="1:5" ht="12.75">
      <c r="A36" s="11"/>
      <c r="B36" s="11"/>
      <c r="C36" s="11"/>
      <c r="D36" s="11"/>
      <c r="E36" s="12"/>
    </row>
    <row r="37" spans="1:5" ht="12.75">
      <c r="A37" s="11"/>
      <c r="B37" s="11"/>
      <c r="C37" s="11"/>
      <c r="D37" s="11"/>
      <c r="E37" s="12"/>
    </row>
    <row r="38" spans="1:5" ht="12.75">
      <c r="A38" s="11"/>
      <c r="B38" s="11"/>
      <c r="C38" s="11"/>
      <c r="D38" s="11"/>
      <c r="E38" s="12"/>
    </row>
    <row r="39" spans="1:5" ht="12.75">
      <c r="A39" s="11"/>
      <c r="B39" s="11"/>
      <c r="C39" s="11"/>
      <c r="D39" s="11"/>
      <c r="E39" s="12"/>
    </row>
    <row r="40" spans="1:5" ht="12.75">
      <c r="A40" s="13"/>
      <c r="B40" s="13"/>
      <c r="C40" s="13"/>
      <c r="D40" s="13"/>
      <c r="E40" s="13"/>
    </row>
    <row r="41" spans="1:5" ht="12.75">
      <c r="A41" s="13"/>
      <c r="B41" s="13"/>
      <c r="C41" s="13"/>
      <c r="D41" s="13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3"/>
      <c r="C43" s="13"/>
      <c r="D43" s="13"/>
      <c r="E43" s="13"/>
    </row>
    <row r="44" spans="1:5" ht="12.75">
      <c r="A44" s="13"/>
      <c r="B44" s="13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3"/>
      <c r="C46" s="13"/>
      <c r="D46" s="13"/>
      <c r="E46" s="13"/>
    </row>
    <row r="47" spans="1:5" ht="12.75">
      <c r="A47" s="13"/>
      <c r="B47" s="13"/>
      <c r="C47" s="13"/>
      <c r="D47" s="13"/>
      <c r="E47" s="13"/>
    </row>
    <row r="48" spans="1:5" ht="12.75">
      <c r="A48" s="13"/>
      <c r="B48" s="13"/>
      <c r="C48" s="13"/>
      <c r="D48" s="13"/>
      <c r="E48" s="13"/>
    </row>
    <row r="49" spans="1:5" ht="12.75">
      <c r="A49" s="13"/>
      <c r="B49" s="13"/>
      <c r="C49" s="13"/>
      <c r="D49" s="13"/>
      <c r="E49" s="13"/>
    </row>
    <row r="50" spans="1:5" ht="12.75">
      <c r="A50" s="13"/>
      <c r="B50" s="13"/>
      <c r="C50" s="13"/>
      <c r="D50" s="13"/>
      <c r="E50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workbookViewId="0" topLeftCell="A10">
      <selection activeCell="A31" sqref="A31:K34"/>
    </sheetView>
  </sheetViews>
  <sheetFormatPr defaultColWidth="9.140625" defaultRowHeight="12.75"/>
  <cols>
    <col min="1" max="10" width="12.7109375" style="0" customWidth="1"/>
  </cols>
  <sheetData>
    <row r="2" spans="1:8" ht="12.75">
      <c r="A2" s="1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</row>
    <row r="4" spans="1:8" ht="12.75">
      <c r="A4" s="1">
        <v>1</v>
      </c>
      <c r="B4" s="1">
        <v>4500</v>
      </c>
      <c r="C4" s="1">
        <v>675</v>
      </c>
      <c r="D4" s="1">
        <v>375</v>
      </c>
      <c r="E4" s="1">
        <v>470.96</v>
      </c>
      <c r="F4" s="1">
        <v>334.67</v>
      </c>
      <c r="G4" s="1">
        <f>((C4-E4)-(D4-F4))/(LN((C4-E4)/(D4-F4)))</f>
        <v>100.97948159287405</v>
      </c>
      <c r="H4" s="1"/>
    </row>
    <row r="5" spans="1:8" ht="12.75">
      <c r="A5" s="1">
        <v>2</v>
      </c>
      <c r="B5" s="1">
        <v>3375</v>
      </c>
      <c r="C5" s="1">
        <v>375</v>
      </c>
      <c r="D5" s="1">
        <v>150</v>
      </c>
      <c r="E5" s="1">
        <v>140</v>
      </c>
      <c r="F5" s="1">
        <v>80</v>
      </c>
      <c r="G5" s="1">
        <f aca="true" t="shared" si="0" ref="G5:G12">((C5-E5)-(D5-F5))/(LN((C5-E5)/(D5-F5)))</f>
        <v>136.2408763424403</v>
      </c>
      <c r="H5" s="1"/>
    </row>
    <row r="6" spans="1:8" ht="12.75">
      <c r="A6" s="1">
        <v>3</v>
      </c>
      <c r="B6" s="1">
        <v>1540</v>
      </c>
      <c r="C6" s="1">
        <v>590</v>
      </c>
      <c r="D6" s="1">
        <v>450</v>
      </c>
      <c r="E6" s="1">
        <v>444.8</v>
      </c>
      <c r="F6" s="1">
        <v>334.67</v>
      </c>
      <c r="G6" s="1">
        <f t="shared" si="0"/>
        <v>129.69221497438022</v>
      </c>
      <c r="H6" s="1"/>
    </row>
    <row r="7" spans="1:8" ht="12.75">
      <c r="A7" s="1">
        <v>4</v>
      </c>
      <c r="B7" s="1">
        <v>1912.5</v>
      </c>
      <c r="C7" s="1">
        <v>540</v>
      </c>
      <c r="D7" s="1">
        <v>115</v>
      </c>
      <c r="E7" s="1">
        <v>369.52</v>
      </c>
      <c r="F7" s="1">
        <v>60</v>
      </c>
      <c r="G7" s="1">
        <f t="shared" si="0"/>
        <v>102.07862753825917</v>
      </c>
      <c r="H7" s="1"/>
    </row>
    <row r="8" spans="1:8" ht="12.75">
      <c r="A8" s="1">
        <v>5</v>
      </c>
      <c r="B8" s="1">
        <v>5100</v>
      </c>
      <c r="C8" s="1">
        <v>430</v>
      </c>
      <c r="D8" s="1">
        <v>345</v>
      </c>
      <c r="E8" s="1">
        <v>329.39</v>
      </c>
      <c r="F8" s="1">
        <v>204.45</v>
      </c>
      <c r="G8" s="1">
        <f t="shared" si="0"/>
        <v>119.46936659078526</v>
      </c>
      <c r="H8" s="1"/>
    </row>
    <row r="9" spans="1:8" ht="12.75">
      <c r="A9" s="1">
        <v>6</v>
      </c>
      <c r="B9" s="1">
        <v>3600</v>
      </c>
      <c r="C9" s="1">
        <v>400</v>
      </c>
      <c r="D9" s="1">
        <v>100</v>
      </c>
      <c r="E9" s="1">
        <v>148.19</v>
      </c>
      <c r="F9" s="1">
        <v>60</v>
      </c>
      <c r="G9" s="1">
        <f t="shared" si="0"/>
        <v>115.12693325262869</v>
      </c>
      <c r="H9" s="1"/>
    </row>
    <row r="10" spans="1:8" ht="12.75">
      <c r="A10" s="1">
        <v>7</v>
      </c>
      <c r="B10" s="1">
        <v>2296.607</v>
      </c>
      <c r="C10" s="1">
        <v>300</v>
      </c>
      <c r="D10" s="1">
        <v>281.63</v>
      </c>
      <c r="E10" s="1">
        <v>204.45</v>
      </c>
      <c r="F10" s="1">
        <v>148.19</v>
      </c>
      <c r="G10" s="1">
        <f t="shared" si="0"/>
        <v>113.44234347715295</v>
      </c>
      <c r="H10" s="1"/>
    </row>
    <row r="11" spans="1:8" ht="12.75">
      <c r="A11" s="1">
        <v>8</v>
      </c>
      <c r="B11" s="1">
        <v>6453.393</v>
      </c>
      <c r="C11" s="1">
        <v>281.63</v>
      </c>
      <c r="D11" s="1">
        <v>230</v>
      </c>
      <c r="E11" s="1">
        <v>140</v>
      </c>
      <c r="F11" s="1">
        <v>80</v>
      </c>
      <c r="G11" s="1">
        <f t="shared" si="0"/>
        <v>145.7749536538915</v>
      </c>
      <c r="H11" s="1"/>
    </row>
    <row r="12" spans="1:8" ht="12.75">
      <c r="A12" s="1">
        <v>9</v>
      </c>
      <c r="B12" s="1">
        <v>11600.893</v>
      </c>
      <c r="C12" s="1">
        <v>801</v>
      </c>
      <c r="D12" s="1">
        <v>800</v>
      </c>
      <c r="E12" s="1">
        <v>710</v>
      </c>
      <c r="F12" s="1">
        <v>463.18</v>
      </c>
      <c r="G12" s="1">
        <f t="shared" si="0"/>
        <v>187.83681271979947</v>
      </c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s="4" customFormat="1" ht="3.75" customHeight="1">
      <c r="A16" s="3"/>
      <c r="B16" s="3"/>
      <c r="C16" s="3"/>
      <c r="D16" s="3"/>
      <c r="E16" s="3"/>
      <c r="F16" s="3"/>
      <c r="G16" s="3"/>
      <c r="H16" s="3"/>
    </row>
    <row r="17" spans="1:8" ht="12.75">
      <c r="A17" s="11"/>
      <c r="B17" s="1"/>
      <c r="C17" s="1"/>
      <c r="D17" s="1"/>
      <c r="E17" s="1"/>
      <c r="F17" s="1"/>
      <c r="G17" s="1"/>
      <c r="H17" s="1"/>
    </row>
    <row r="18" spans="1:9" ht="12.75">
      <c r="A18" s="5" t="s">
        <v>0</v>
      </c>
      <c r="B18" s="5" t="s">
        <v>1</v>
      </c>
      <c r="C18" s="5" t="s">
        <v>6</v>
      </c>
      <c r="D18" s="6" t="s">
        <v>7</v>
      </c>
      <c r="E18" s="5" t="s">
        <v>8</v>
      </c>
      <c r="F18" s="5"/>
      <c r="G18" s="5"/>
      <c r="H18" s="5"/>
      <c r="I18" s="7"/>
    </row>
    <row r="19" spans="1:8" ht="12.75">
      <c r="A19" s="8"/>
      <c r="B19" s="8" t="s">
        <v>9</v>
      </c>
      <c r="C19" s="8"/>
      <c r="D19" s="8" t="s">
        <v>10</v>
      </c>
      <c r="E19" s="8" t="s">
        <v>11</v>
      </c>
      <c r="F19" s="5"/>
      <c r="G19" s="5"/>
      <c r="H19" s="5"/>
    </row>
    <row r="20" spans="1:8" ht="12.75">
      <c r="A20" s="1">
        <v>1</v>
      </c>
      <c r="B20" s="1">
        <v>4500</v>
      </c>
      <c r="C20" s="1">
        <f>G4</f>
        <v>100.97948159287405</v>
      </c>
      <c r="D20" s="1">
        <f>B20/(0.1*C20)</f>
        <v>445.6350863577376</v>
      </c>
      <c r="E20" s="9">
        <v>406.704</v>
      </c>
      <c r="F20" s="10"/>
      <c r="G20" s="10"/>
      <c r="H20" s="10"/>
    </row>
    <row r="21" spans="1:8" ht="12.75">
      <c r="A21" s="1">
        <v>2</v>
      </c>
      <c r="B21" s="1">
        <v>3375</v>
      </c>
      <c r="C21" s="1">
        <f aca="true" t="shared" si="1" ref="C21:C28">G5</f>
        <v>136.2408763424403</v>
      </c>
      <c r="D21" s="1">
        <f aca="true" t="shared" si="2" ref="D21:D28">B21/(0.1*C21)</f>
        <v>247.72301020120906</v>
      </c>
      <c r="E21" s="9">
        <v>250.719</v>
      </c>
      <c r="F21" s="10"/>
      <c r="G21" s="10"/>
      <c r="H21" s="10"/>
    </row>
    <row r="22" spans="1:8" ht="12.75">
      <c r="A22" s="1">
        <v>3</v>
      </c>
      <c r="B22" s="1">
        <v>1540</v>
      </c>
      <c r="C22" s="1">
        <f t="shared" si="1"/>
        <v>129.69221497438022</v>
      </c>
      <c r="D22" s="1">
        <f t="shared" si="2"/>
        <v>118.74267089232889</v>
      </c>
      <c r="E22" s="9">
        <v>137.566</v>
      </c>
      <c r="F22" s="10"/>
      <c r="G22" s="10"/>
      <c r="H22" s="10"/>
    </row>
    <row r="23" spans="1:8" ht="12.75">
      <c r="A23" s="1">
        <v>4</v>
      </c>
      <c r="B23" s="1">
        <v>1912.5</v>
      </c>
      <c r="C23" s="1">
        <f t="shared" si="1"/>
        <v>102.07862753825917</v>
      </c>
      <c r="D23" s="1">
        <f t="shared" si="2"/>
        <v>187.3555754149607</v>
      </c>
      <c r="E23" s="9">
        <v>200.454</v>
      </c>
      <c r="F23" s="10"/>
      <c r="G23" s="10"/>
      <c r="H23" s="10"/>
    </row>
    <row r="24" spans="1:8" ht="12.75">
      <c r="A24" s="1">
        <v>5</v>
      </c>
      <c r="B24" s="1">
        <v>5100</v>
      </c>
      <c r="C24" s="1">
        <f t="shared" si="1"/>
        <v>119.46936659078526</v>
      </c>
      <c r="D24" s="1">
        <f t="shared" si="2"/>
        <v>426.887673847713</v>
      </c>
      <c r="E24" s="9">
        <v>432.517</v>
      </c>
      <c r="F24" s="10"/>
      <c r="G24" s="10"/>
      <c r="H24" s="10"/>
    </row>
    <row r="25" spans="1:8" ht="12.75">
      <c r="A25" s="1">
        <v>6</v>
      </c>
      <c r="B25" s="1">
        <v>3600</v>
      </c>
      <c r="C25" s="1">
        <f t="shared" si="1"/>
        <v>115.12693325262869</v>
      </c>
      <c r="D25" s="1">
        <f t="shared" si="2"/>
        <v>312.6983320315102</v>
      </c>
      <c r="E25" s="9">
        <v>321.862</v>
      </c>
      <c r="F25" s="10"/>
      <c r="G25" s="10"/>
      <c r="H25" s="10"/>
    </row>
    <row r="26" spans="1:8" ht="12.75">
      <c r="A26" s="1">
        <v>7</v>
      </c>
      <c r="B26" s="1">
        <v>2296.607</v>
      </c>
      <c r="C26" s="1">
        <f t="shared" si="1"/>
        <v>113.44234347715295</v>
      </c>
      <c r="D26" s="1">
        <f t="shared" si="2"/>
        <v>202.44706955146177</v>
      </c>
      <c r="E26" s="9">
        <v>208.162</v>
      </c>
      <c r="F26" s="10"/>
      <c r="G26" s="10"/>
      <c r="H26" s="10"/>
    </row>
    <row r="27" spans="1:8" ht="12.75">
      <c r="A27" s="1">
        <v>8</v>
      </c>
      <c r="B27" s="1">
        <v>6453.393</v>
      </c>
      <c r="C27" s="1">
        <f t="shared" si="1"/>
        <v>145.7749536538915</v>
      </c>
      <c r="D27" s="1">
        <f t="shared" si="2"/>
        <v>442.6955960707812</v>
      </c>
      <c r="E27" s="9">
        <v>442.514</v>
      </c>
      <c r="F27" s="9"/>
      <c r="G27" s="9"/>
      <c r="H27" s="9"/>
    </row>
    <row r="28" spans="1:8" ht="12.75">
      <c r="A28" s="1">
        <v>9</v>
      </c>
      <c r="B28" s="1">
        <v>11600.893</v>
      </c>
      <c r="C28" s="1">
        <f t="shared" si="1"/>
        <v>187.83681271979947</v>
      </c>
      <c r="D28" s="1">
        <f t="shared" si="2"/>
        <v>617.6048683974062</v>
      </c>
      <c r="E28" s="9">
        <v>617.716</v>
      </c>
      <c r="F28" s="9"/>
      <c r="G28" s="9"/>
      <c r="H28" s="9"/>
    </row>
    <row r="29" spans="1:5" ht="12.75">
      <c r="A29" s="11"/>
      <c r="B29" s="11"/>
      <c r="C29" s="11"/>
      <c r="D29" s="11">
        <f>SUM(D20:D28)</f>
        <v>3001.789882765109</v>
      </c>
      <c r="E29" s="11">
        <f>SUM(E20:E28)</f>
        <v>3018.214</v>
      </c>
    </row>
    <row r="30" spans="1:11" ht="12.75">
      <c r="A30" s="11"/>
      <c r="B30" s="11"/>
      <c r="C30" s="11"/>
      <c r="D30" s="11"/>
      <c r="E30" s="11"/>
      <c r="F30" s="7"/>
      <c r="G30" s="7"/>
      <c r="H30" s="7"/>
      <c r="I30" s="7"/>
      <c r="J30" s="7"/>
      <c r="K30" s="7"/>
    </row>
    <row r="31" spans="1:11" ht="12.75">
      <c r="A31" s="8" t="s">
        <v>0</v>
      </c>
      <c r="B31" s="8">
        <v>1</v>
      </c>
      <c r="C31" s="8">
        <v>2</v>
      </c>
      <c r="D31" s="8">
        <v>3</v>
      </c>
      <c r="E31" s="8">
        <v>4</v>
      </c>
      <c r="F31" s="8">
        <v>5</v>
      </c>
      <c r="G31" s="8">
        <v>6</v>
      </c>
      <c r="H31" s="8">
        <v>7</v>
      </c>
      <c r="I31" s="8">
        <v>8</v>
      </c>
      <c r="J31" s="8">
        <v>9</v>
      </c>
      <c r="K31" s="25" t="s">
        <v>32</v>
      </c>
    </row>
    <row r="32" spans="1:10" ht="12.75">
      <c r="A32" s="1" t="s">
        <v>29</v>
      </c>
      <c r="B32" s="1">
        <v>4500</v>
      </c>
      <c r="C32" s="1">
        <v>3375</v>
      </c>
      <c r="D32" s="1">
        <v>1540</v>
      </c>
      <c r="E32" s="1">
        <v>1912.5</v>
      </c>
      <c r="F32" s="1">
        <v>5100</v>
      </c>
      <c r="G32" s="1">
        <v>3600</v>
      </c>
      <c r="H32" s="1">
        <v>2296.607</v>
      </c>
      <c r="I32" s="1">
        <v>6453.393</v>
      </c>
      <c r="J32" s="1">
        <v>11600.893</v>
      </c>
    </row>
    <row r="33" spans="1:11" ht="12.75">
      <c r="A33" s="11" t="s">
        <v>30</v>
      </c>
      <c r="B33" s="9">
        <v>406.704</v>
      </c>
      <c r="C33" s="9">
        <v>250.719</v>
      </c>
      <c r="D33" s="9">
        <v>137.566</v>
      </c>
      <c r="E33" s="9">
        <v>200.454</v>
      </c>
      <c r="F33" s="9">
        <v>432.517</v>
      </c>
      <c r="G33" s="9">
        <v>321.862</v>
      </c>
      <c r="H33" s="9">
        <v>208.162</v>
      </c>
      <c r="I33" s="9">
        <v>442.514</v>
      </c>
      <c r="J33" s="9">
        <v>617.716</v>
      </c>
      <c r="K33" s="11">
        <f>SUM(B33:J33)</f>
        <v>3018.214</v>
      </c>
    </row>
    <row r="34" spans="1:11" ht="12.75">
      <c r="A34" s="11" t="s">
        <v>31</v>
      </c>
      <c r="B34" s="11">
        <v>445.635</v>
      </c>
      <c r="C34" s="11">
        <v>247.723</v>
      </c>
      <c r="D34" s="11">
        <v>118.743</v>
      </c>
      <c r="E34" s="12">
        <v>187.356</v>
      </c>
      <c r="F34" s="9">
        <v>426.888</v>
      </c>
      <c r="G34" s="9">
        <v>312.698</v>
      </c>
      <c r="H34" s="9">
        <v>202.447</v>
      </c>
      <c r="I34" s="9">
        <v>442.696</v>
      </c>
      <c r="J34" s="9">
        <v>617.605</v>
      </c>
      <c r="K34" s="9">
        <v>3001.79</v>
      </c>
    </row>
    <row r="35" spans="1:5" ht="12.75">
      <c r="A35" s="11"/>
      <c r="B35" s="11"/>
      <c r="C35" s="11"/>
      <c r="D35" s="11"/>
      <c r="E35" s="12"/>
    </row>
    <row r="36" spans="1:5" ht="12.75">
      <c r="A36" s="11"/>
      <c r="B36" s="11"/>
      <c r="C36" s="11"/>
      <c r="D36" s="11"/>
      <c r="E36" s="12"/>
    </row>
    <row r="37" spans="1:5" ht="12.75">
      <c r="A37" s="11"/>
      <c r="B37" s="11"/>
      <c r="C37" s="11"/>
      <c r="D37" s="11"/>
      <c r="E37" s="12"/>
    </row>
    <row r="38" spans="1:5" ht="12.75">
      <c r="A38" s="11"/>
      <c r="B38" s="11"/>
      <c r="C38" s="11"/>
      <c r="D38" s="11"/>
      <c r="E38" s="12"/>
    </row>
    <row r="39" spans="1:5" ht="12.75">
      <c r="A39" s="11"/>
      <c r="B39" s="11"/>
      <c r="C39" s="11"/>
      <c r="D39" s="11"/>
      <c r="E39" s="12"/>
    </row>
    <row r="40" spans="1:5" ht="12.75">
      <c r="A40" s="13"/>
      <c r="B40" s="13"/>
      <c r="C40" s="13"/>
      <c r="D40" s="13"/>
      <c r="E40" s="13"/>
    </row>
    <row r="41" spans="1:5" ht="12.75">
      <c r="A41" s="13"/>
      <c r="B41" s="13"/>
      <c r="C41" s="13"/>
      <c r="D41" s="13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3"/>
      <c r="C43" s="13"/>
      <c r="D43" s="13"/>
      <c r="E43" s="13"/>
    </row>
    <row r="44" spans="1:5" ht="12.75">
      <c r="A44" s="13"/>
      <c r="B44" s="13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3"/>
      <c r="C46" s="13"/>
      <c r="D46" s="13"/>
      <c r="E46" s="13"/>
    </row>
    <row r="47" spans="1:5" ht="12.75">
      <c r="A47" s="13"/>
      <c r="B47" s="13"/>
      <c r="C47" s="13"/>
      <c r="D47" s="13"/>
      <c r="E47" s="13"/>
    </row>
    <row r="48" spans="1:5" ht="12.75">
      <c r="A48" s="13"/>
      <c r="B48" s="13"/>
      <c r="C48" s="13"/>
      <c r="D48" s="13"/>
      <c r="E48" s="13"/>
    </row>
    <row r="49" spans="1:5" ht="12.75">
      <c r="A49" s="13"/>
      <c r="B49" s="13"/>
      <c r="C49" s="13"/>
      <c r="D49" s="13"/>
      <c r="E49" s="13"/>
    </row>
    <row r="50" spans="1:5" ht="12.75">
      <c r="A50" s="13"/>
      <c r="B50" s="13"/>
      <c r="C50" s="13"/>
      <c r="D50" s="13"/>
      <c r="E50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0"/>
  <sheetViews>
    <sheetView workbookViewId="0" topLeftCell="A10">
      <selection activeCell="A31" sqref="A31:K34"/>
    </sheetView>
  </sheetViews>
  <sheetFormatPr defaultColWidth="9.140625" defaultRowHeight="12.75"/>
  <cols>
    <col min="1" max="10" width="12.7109375" style="0" customWidth="1"/>
  </cols>
  <sheetData>
    <row r="2" spans="1:8" ht="12.75">
      <c r="A2" s="1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</row>
    <row r="4" spans="1:8" ht="12.75">
      <c r="A4" s="1">
        <v>1</v>
      </c>
      <c r="B4" s="1">
        <v>4350.192</v>
      </c>
      <c r="C4" s="1">
        <v>675</v>
      </c>
      <c r="D4" s="1">
        <v>384.99</v>
      </c>
      <c r="E4" s="1">
        <v>491.49</v>
      </c>
      <c r="F4" s="1">
        <v>347.1</v>
      </c>
      <c r="G4" s="1">
        <f aca="true" t="shared" si="0" ref="G4:G12">((C4-E4)-(D4-F4))/(LN((C4-E4)/(D4-F4)))</f>
        <v>92.3058236118497</v>
      </c>
      <c r="H4" s="1"/>
    </row>
    <row r="5" spans="1:8" ht="12.75">
      <c r="A5" s="1">
        <v>2</v>
      </c>
      <c r="B5" s="1">
        <v>3524.808</v>
      </c>
      <c r="C5" s="1">
        <v>384.99</v>
      </c>
      <c r="D5" s="1">
        <v>150</v>
      </c>
      <c r="E5" s="1">
        <v>140</v>
      </c>
      <c r="F5" s="1">
        <v>80</v>
      </c>
      <c r="G5" s="1">
        <f t="shared" si="0"/>
        <v>139.6877989372193</v>
      </c>
      <c r="H5" s="1"/>
    </row>
    <row r="6" spans="1:8" ht="12.75">
      <c r="A6" s="1">
        <v>3</v>
      </c>
      <c r="B6" s="1">
        <v>1540</v>
      </c>
      <c r="C6" s="1">
        <v>590</v>
      </c>
      <c r="D6" s="1">
        <v>450</v>
      </c>
      <c r="E6" s="1">
        <v>438.38</v>
      </c>
      <c r="F6" s="1">
        <v>347.1</v>
      </c>
      <c r="G6" s="1">
        <f t="shared" si="0"/>
        <v>125.69019065206908</v>
      </c>
      <c r="H6" s="1"/>
    </row>
    <row r="7" spans="1:8" ht="12.75">
      <c r="A7" s="1">
        <v>4</v>
      </c>
      <c r="B7" s="1">
        <v>1912.5</v>
      </c>
      <c r="C7" s="1">
        <v>540</v>
      </c>
      <c r="D7" s="1">
        <v>115</v>
      </c>
      <c r="E7" s="1">
        <v>384.98</v>
      </c>
      <c r="F7" s="1">
        <v>60</v>
      </c>
      <c r="G7" s="1">
        <f t="shared" si="0"/>
        <v>96.52381517421531</v>
      </c>
      <c r="H7" s="1"/>
    </row>
    <row r="8" spans="1:8" ht="12.75">
      <c r="A8" s="1">
        <v>5</v>
      </c>
      <c r="B8" s="1">
        <v>5100</v>
      </c>
      <c r="C8" s="1">
        <v>430</v>
      </c>
      <c r="D8" s="1">
        <v>345</v>
      </c>
      <c r="E8" s="1">
        <v>341.68</v>
      </c>
      <c r="F8" s="1">
        <v>217.64</v>
      </c>
      <c r="G8" s="1">
        <f t="shared" si="0"/>
        <v>106.65176468552873</v>
      </c>
      <c r="H8" s="1"/>
    </row>
    <row r="9" spans="1:8" ht="12.75">
      <c r="A9" s="1">
        <v>6</v>
      </c>
      <c r="B9" s="1">
        <v>3600</v>
      </c>
      <c r="C9" s="1">
        <v>400</v>
      </c>
      <c r="D9" s="1">
        <v>100</v>
      </c>
      <c r="E9" s="1">
        <v>210</v>
      </c>
      <c r="F9" s="1">
        <v>60</v>
      </c>
      <c r="G9" s="1">
        <f t="shared" si="0"/>
        <v>96.2683426574713</v>
      </c>
      <c r="H9" s="1"/>
    </row>
    <row r="10" spans="1:8" ht="12.75">
      <c r="A10" s="1">
        <v>7</v>
      </c>
      <c r="B10" s="1">
        <v>2881.394</v>
      </c>
      <c r="C10" s="1">
        <v>300</v>
      </c>
      <c r="D10" s="1">
        <v>276.95</v>
      </c>
      <c r="E10" s="1">
        <v>228.35</v>
      </c>
      <c r="F10" s="1">
        <v>60</v>
      </c>
      <c r="G10" s="1">
        <f t="shared" si="0"/>
        <v>131.15212717576716</v>
      </c>
      <c r="H10" s="1"/>
    </row>
    <row r="11" spans="1:8" ht="12.75">
      <c r="A11" s="1">
        <v>8</v>
      </c>
      <c r="B11" s="1">
        <v>5868.606</v>
      </c>
      <c r="C11" s="1">
        <v>276.95</v>
      </c>
      <c r="D11" s="1">
        <v>230</v>
      </c>
      <c r="E11" s="1">
        <v>140</v>
      </c>
      <c r="F11" s="1">
        <v>80</v>
      </c>
      <c r="G11" s="1">
        <f t="shared" si="0"/>
        <v>143.37603006876955</v>
      </c>
      <c r="H11" s="1"/>
    </row>
    <row r="12" spans="1:8" ht="12.75">
      <c r="A12" s="1">
        <v>9</v>
      </c>
      <c r="B12" s="1">
        <v>11165.913</v>
      </c>
      <c r="C12" s="1">
        <v>801</v>
      </c>
      <c r="D12" s="1">
        <v>800</v>
      </c>
      <c r="E12" s="1">
        <v>710</v>
      </c>
      <c r="F12" s="1">
        <v>472.43</v>
      </c>
      <c r="G12" s="1">
        <f t="shared" si="0"/>
        <v>184.69877692751356</v>
      </c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s="4" customFormat="1" ht="3.75" customHeight="1">
      <c r="A16" s="3"/>
      <c r="B16" s="3"/>
      <c r="C16" s="3"/>
      <c r="D16" s="3"/>
      <c r="E16" s="3"/>
      <c r="F16" s="3"/>
      <c r="G16" s="3"/>
      <c r="H16" s="3"/>
    </row>
    <row r="17" spans="1:8" ht="12.75">
      <c r="A17" s="11"/>
      <c r="B17" s="1"/>
      <c r="C17" s="1"/>
      <c r="D17" s="1"/>
      <c r="E17" s="1"/>
      <c r="F17" s="1"/>
      <c r="G17" s="1"/>
      <c r="H17" s="1"/>
    </row>
    <row r="18" spans="1:9" ht="12.75">
      <c r="A18" s="5" t="s">
        <v>0</v>
      </c>
      <c r="B18" s="5" t="s">
        <v>1</v>
      </c>
      <c r="C18" s="5" t="s">
        <v>6</v>
      </c>
      <c r="D18" s="6" t="s">
        <v>7</v>
      </c>
      <c r="E18" s="5" t="s">
        <v>8</v>
      </c>
      <c r="F18" s="5"/>
      <c r="G18" s="5"/>
      <c r="H18" s="5"/>
      <c r="I18" s="7"/>
    </row>
    <row r="19" spans="1:8" ht="12.75">
      <c r="A19" s="8"/>
      <c r="B19" s="8" t="s">
        <v>9</v>
      </c>
      <c r="C19" s="8"/>
      <c r="D19" s="8" t="s">
        <v>10</v>
      </c>
      <c r="E19" s="8" t="s">
        <v>27</v>
      </c>
      <c r="F19" s="5"/>
      <c r="G19" s="5"/>
      <c r="H19" s="5"/>
    </row>
    <row r="20" spans="1:8" ht="12.75">
      <c r="A20" s="1">
        <v>1</v>
      </c>
      <c r="B20" s="1">
        <v>4350.192</v>
      </c>
      <c r="C20" s="1">
        <f aca="true" t="shared" si="1" ref="C20:C28">G4</f>
        <v>92.3058236118497</v>
      </c>
      <c r="D20" s="1">
        <f aca="true" t="shared" si="2" ref="D20:D28">B20/(0.1*C20)</f>
        <v>471.2803406958114</v>
      </c>
      <c r="E20" s="9">
        <v>418.103</v>
      </c>
      <c r="F20" s="10"/>
      <c r="G20" s="10"/>
      <c r="H20" s="10"/>
    </row>
    <row r="21" spans="1:8" ht="12.75">
      <c r="A21" s="1">
        <v>2</v>
      </c>
      <c r="B21" s="1">
        <v>3524.808</v>
      </c>
      <c r="C21" s="1">
        <f t="shared" si="1"/>
        <v>139.6877989372193</v>
      </c>
      <c r="D21" s="1">
        <f t="shared" si="2"/>
        <v>252.3347083150888</v>
      </c>
      <c r="E21" s="9">
        <v>254.357</v>
      </c>
      <c r="F21" s="10"/>
      <c r="G21" s="10"/>
      <c r="H21" s="10"/>
    </row>
    <row r="22" spans="1:8" ht="12.75">
      <c r="A22" s="1">
        <v>3</v>
      </c>
      <c r="B22" s="1">
        <v>1540</v>
      </c>
      <c r="C22" s="1">
        <f t="shared" si="1"/>
        <v>125.69019065206908</v>
      </c>
      <c r="D22" s="1">
        <f t="shared" si="2"/>
        <v>122.52348349625554</v>
      </c>
      <c r="E22" s="9">
        <v>148.825</v>
      </c>
      <c r="F22" s="10"/>
      <c r="G22" s="10"/>
      <c r="H22" s="10"/>
    </row>
    <row r="23" spans="1:8" ht="12.75">
      <c r="A23" s="1">
        <v>4</v>
      </c>
      <c r="B23" s="1">
        <v>1912.5</v>
      </c>
      <c r="C23" s="1">
        <f t="shared" si="1"/>
        <v>96.52381517421531</v>
      </c>
      <c r="D23" s="1">
        <f t="shared" si="2"/>
        <v>198.1376302364488</v>
      </c>
      <c r="E23" s="9">
        <v>203.902</v>
      </c>
      <c r="F23" s="10"/>
      <c r="G23" s="10"/>
      <c r="H23" s="10"/>
    </row>
    <row r="24" spans="1:8" ht="12.75">
      <c r="A24" s="1">
        <v>5</v>
      </c>
      <c r="B24" s="1">
        <v>5100</v>
      </c>
      <c r="C24" s="1">
        <f t="shared" si="1"/>
        <v>106.65176468552873</v>
      </c>
      <c r="D24" s="1">
        <f t="shared" si="2"/>
        <v>478.19180629947925</v>
      </c>
      <c r="E24" s="9">
        <v>484.233</v>
      </c>
      <c r="F24" s="10"/>
      <c r="G24" s="10"/>
      <c r="H24" s="10"/>
    </row>
    <row r="25" spans="1:8" ht="12.75">
      <c r="A25" s="1">
        <v>6</v>
      </c>
      <c r="B25" s="1">
        <v>3600</v>
      </c>
      <c r="C25" s="1">
        <f t="shared" si="1"/>
        <v>96.2683426574713</v>
      </c>
      <c r="D25" s="1">
        <f t="shared" si="2"/>
        <v>373.95470833117196</v>
      </c>
      <c r="E25" s="9">
        <v>373.955</v>
      </c>
      <c r="F25" s="10"/>
      <c r="G25" s="10"/>
      <c r="H25" s="10"/>
    </row>
    <row r="26" spans="1:8" ht="12.75">
      <c r="A26" s="1">
        <v>7</v>
      </c>
      <c r="B26" s="1">
        <v>2881.394</v>
      </c>
      <c r="C26" s="1">
        <f t="shared" si="1"/>
        <v>131.15212717576716</v>
      </c>
      <c r="D26" s="1">
        <f t="shared" si="2"/>
        <v>219.69860970218343</v>
      </c>
      <c r="E26" s="9">
        <v>223.788</v>
      </c>
      <c r="F26" s="10"/>
      <c r="G26" s="10"/>
      <c r="H26" s="10"/>
    </row>
    <row r="27" spans="1:8" ht="12.75">
      <c r="A27" s="1">
        <v>8</v>
      </c>
      <c r="B27" s="1">
        <v>5868.606</v>
      </c>
      <c r="C27" s="1">
        <f t="shared" si="1"/>
        <v>143.37603006876955</v>
      </c>
      <c r="D27" s="1">
        <f t="shared" si="2"/>
        <v>409.3156992270712</v>
      </c>
      <c r="E27" s="9">
        <v>409.259</v>
      </c>
      <c r="F27" s="9"/>
      <c r="G27" s="9"/>
      <c r="H27" s="9"/>
    </row>
    <row r="28" spans="1:8" ht="12.75">
      <c r="A28" s="1">
        <v>9</v>
      </c>
      <c r="B28" s="1">
        <v>11165.913</v>
      </c>
      <c r="C28" s="1">
        <f t="shared" si="1"/>
        <v>184.69877692751356</v>
      </c>
      <c r="D28" s="1">
        <f t="shared" si="2"/>
        <v>604.5472084735108</v>
      </c>
      <c r="E28" s="9">
        <v>604.381</v>
      </c>
      <c r="F28" s="9"/>
      <c r="G28" s="9"/>
      <c r="H28" s="9"/>
    </row>
    <row r="29" spans="1:5" ht="12.75">
      <c r="A29" s="11"/>
      <c r="B29" s="11"/>
      <c r="C29" s="11"/>
      <c r="D29" s="11">
        <f>SUM(D20:D28)</f>
        <v>3129.984194777021</v>
      </c>
      <c r="E29" s="11">
        <f>SUM(E20:E28)</f>
        <v>3120.803</v>
      </c>
    </row>
    <row r="30" spans="1:11" ht="12.75">
      <c r="A30" s="11"/>
      <c r="B30" s="11"/>
      <c r="C30" s="11"/>
      <c r="D30" s="11"/>
      <c r="E30" s="11"/>
      <c r="F30" s="7"/>
      <c r="G30" s="7"/>
      <c r="H30" s="7"/>
      <c r="I30" s="7"/>
      <c r="J30" s="7"/>
      <c r="K30" s="7"/>
    </row>
    <row r="31" spans="1:11" ht="12.75">
      <c r="A31" s="8" t="s">
        <v>0</v>
      </c>
      <c r="B31" s="8">
        <v>1</v>
      </c>
      <c r="C31" s="8">
        <v>2</v>
      </c>
      <c r="D31" s="8">
        <v>3</v>
      </c>
      <c r="E31" s="8">
        <v>4</v>
      </c>
      <c r="F31" s="8">
        <v>5</v>
      </c>
      <c r="G31" s="8">
        <v>6</v>
      </c>
      <c r="H31" s="8">
        <v>7</v>
      </c>
      <c r="I31" s="8">
        <v>8</v>
      </c>
      <c r="J31" s="8">
        <v>9</v>
      </c>
      <c r="K31" s="25" t="s">
        <v>32</v>
      </c>
    </row>
    <row r="32" spans="1:10" ht="12.75">
      <c r="A32" s="1" t="s">
        <v>29</v>
      </c>
      <c r="B32" s="1">
        <v>4350.192</v>
      </c>
      <c r="C32" s="1">
        <v>3524.808</v>
      </c>
      <c r="D32" s="1">
        <v>1540</v>
      </c>
      <c r="E32" s="1">
        <v>1912.5</v>
      </c>
      <c r="F32" s="1">
        <v>5100</v>
      </c>
      <c r="G32" s="1">
        <v>3600</v>
      </c>
      <c r="H32" s="1">
        <v>2881.394</v>
      </c>
      <c r="I32" s="1">
        <v>5868.606</v>
      </c>
      <c r="J32" s="1">
        <v>11165.913</v>
      </c>
    </row>
    <row r="33" spans="1:12" ht="12.75">
      <c r="A33" s="11" t="s">
        <v>30</v>
      </c>
      <c r="B33" s="9">
        <v>418.103</v>
      </c>
      <c r="C33" s="9">
        <v>254.357</v>
      </c>
      <c r="D33" s="9">
        <v>148.825</v>
      </c>
      <c r="E33" s="9">
        <v>203.902</v>
      </c>
      <c r="F33" s="9">
        <v>484.233</v>
      </c>
      <c r="G33" s="9">
        <v>373.955</v>
      </c>
      <c r="H33" s="9">
        <v>223.788</v>
      </c>
      <c r="I33" s="9">
        <v>409.259</v>
      </c>
      <c r="J33" s="9">
        <v>604.381</v>
      </c>
      <c r="K33" s="11">
        <f>SUM(B33:J33)</f>
        <v>3120.803</v>
      </c>
      <c r="L33" s="11"/>
    </row>
    <row r="34" spans="1:11" ht="12.75">
      <c r="A34" s="11" t="s">
        <v>31</v>
      </c>
      <c r="B34" s="11">
        <v>471.28</v>
      </c>
      <c r="C34" s="11">
        <v>252.335</v>
      </c>
      <c r="D34" s="11">
        <v>122.523</v>
      </c>
      <c r="E34" s="12">
        <v>198.138</v>
      </c>
      <c r="F34" s="9">
        <v>478.192</v>
      </c>
      <c r="G34" s="9">
        <v>373.955</v>
      </c>
      <c r="H34" s="9">
        <v>219.699</v>
      </c>
      <c r="I34" s="9">
        <v>409.316</v>
      </c>
      <c r="J34" s="9">
        <v>604.547</v>
      </c>
      <c r="K34" s="9">
        <v>3129.984</v>
      </c>
    </row>
    <row r="35" spans="1:5" ht="12.75">
      <c r="A35" s="11"/>
      <c r="B35" s="11"/>
      <c r="C35" s="11"/>
      <c r="D35" s="11"/>
      <c r="E35" s="12"/>
    </row>
    <row r="36" spans="1:5" ht="12.75">
      <c r="A36" s="11"/>
      <c r="B36" s="11"/>
      <c r="C36" s="11"/>
      <c r="D36" s="11"/>
      <c r="E36" s="12"/>
    </row>
    <row r="37" spans="1:5" ht="12.75">
      <c r="A37" s="11"/>
      <c r="B37" s="11"/>
      <c r="C37" s="11"/>
      <c r="D37" s="11"/>
      <c r="E37" s="12"/>
    </row>
    <row r="38" spans="1:5" ht="12.75">
      <c r="A38" s="11"/>
      <c r="B38" s="11"/>
      <c r="C38" s="11"/>
      <c r="D38" s="11"/>
      <c r="E38" s="12"/>
    </row>
    <row r="39" spans="1:5" ht="12.75">
      <c r="A39" s="11"/>
      <c r="B39" s="11"/>
      <c r="C39" s="11"/>
      <c r="D39" s="11"/>
      <c r="E39" s="12"/>
    </row>
    <row r="40" spans="1:5" ht="12.75">
      <c r="A40" s="13"/>
      <c r="B40" s="13"/>
      <c r="C40" s="13"/>
      <c r="D40" s="13"/>
      <c r="E40" s="13"/>
    </row>
    <row r="41" spans="1:5" ht="12.75">
      <c r="A41" s="13"/>
      <c r="B41" s="13"/>
      <c r="C41" s="13"/>
      <c r="D41" s="13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3"/>
      <c r="C43" s="13"/>
      <c r="D43" s="13"/>
      <c r="E43" s="13"/>
    </row>
    <row r="44" spans="1:5" ht="12.75">
      <c r="A44" s="13"/>
      <c r="B44" s="13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3"/>
      <c r="C46" s="13"/>
      <c r="D46" s="13"/>
      <c r="E46" s="13"/>
    </row>
    <row r="47" spans="1:5" ht="12.75">
      <c r="A47" s="13"/>
      <c r="B47" s="13"/>
      <c r="C47" s="13"/>
      <c r="D47" s="13"/>
      <c r="E47" s="13"/>
    </row>
    <row r="48" spans="1:5" ht="12.75">
      <c r="A48" s="13"/>
      <c r="B48" s="13"/>
      <c r="C48" s="13"/>
      <c r="D48" s="13"/>
      <c r="E48" s="13"/>
    </row>
    <row r="49" spans="1:5" ht="12.75">
      <c r="A49" s="13"/>
      <c r="B49" s="13"/>
      <c r="C49" s="13"/>
      <c r="D49" s="13"/>
      <c r="E49" s="13"/>
    </row>
    <row r="50" spans="1:5" ht="12.75">
      <c r="A50" s="13"/>
      <c r="B50" s="13"/>
      <c r="C50" s="13"/>
      <c r="D50" s="13"/>
      <c r="E50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13">
      <selection activeCell="A30" sqref="A30:J33"/>
    </sheetView>
  </sheetViews>
  <sheetFormatPr defaultColWidth="9.140625" defaultRowHeight="12.75"/>
  <cols>
    <col min="1" max="10" width="12.7109375" style="0" customWidth="1"/>
  </cols>
  <sheetData>
    <row r="2" spans="1:8" ht="12.75">
      <c r="A2" s="1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</row>
    <row r="4" spans="1:8" ht="12.75">
      <c r="A4" s="1">
        <v>1</v>
      </c>
      <c r="B4" s="1">
        <v>7875</v>
      </c>
      <c r="C4" s="1">
        <v>675</v>
      </c>
      <c r="D4" s="1">
        <v>150</v>
      </c>
      <c r="E4" s="1">
        <v>480.58</v>
      </c>
      <c r="F4" s="1">
        <v>60</v>
      </c>
      <c r="G4" s="1">
        <f aca="true" t="shared" si="0" ref="G4:G11">((C4-E4)-(D4-F4))/(LN((C4-E4)/(D4-F4)))</f>
        <v>135.57322193645993</v>
      </c>
      <c r="H4" s="1"/>
    </row>
    <row r="5" spans="1:8" ht="12.75">
      <c r="A5" s="1">
        <v>2</v>
      </c>
      <c r="B5" s="1">
        <v>1540</v>
      </c>
      <c r="C5" s="1">
        <v>590</v>
      </c>
      <c r="D5" s="1">
        <v>450</v>
      </c>
      <c r="E5" s="1">
        <v>461.47</v>
      </c>
      <c r="F5" s="1">
        <v>401.09</v>
      </c>
      <c r="G5" s="1">
        <f t="shared" si="0"/>
        <v>82.40696519667699</v>
      </c>
      <c r="H5" s="1"/>
    </row>
    <row r="6" spans="1:8" ht="12.75">
      <c r="A6" s="1">
        <v>3</v>
      </c>
      <c r="B6" s="1">
        <v>1147.5</v>
      </c>
      <c r="C6" s="1">
        <v>540</v>
      </c>
      <c r="D6" s="1">
        <v>285</v>
      </c>
      <c r="E6" s="1">
        <v>474.26</v>
      </c>
      <c r="F6" s="1">
        <v>60</v>
      </c>
      <c r="G6" s="1">
        <f t="shared" si="0"/>
        <v>129.43833514239822</v>
      </c>
      <c r="H6" s="1"/>
    </row>
    <row r="7" spans="1:8" ht="12.75">
      <c r="A7" s="1">
        <v>4</v>
      </c>
      <c r="B7" s="1">
        <v>765</v>
      </c>
      <c r="C7" s="1">
        <v>285</v>
      </c>
      <c r="D7" s="1">
        <v>115</v>
      </c>
      <c r="E7" s="1">
        <v>140</v>
      </c>
      <c r="F7" s="1">
        <v>84.82</v>
      </c>
      <c r="G7" s="1">
        <f t="shared" si="0"/>
        <v>73.15452596879489</v>
      </c>
      <c r="H7" s="1"/>
    </row>
    <row r="8" spans="1:8" ht="12.75">
      <c r="A8" s="1">
        <v>5</v>
      </c>
      <c r="B8" s="1">
        <v>5100</v>
      </c>
      <c r="C8" s="1">
        <v>430</v>
      </c>
      <c r="D8" s="1">
        <v>345</v>
      </c>
      <c r="E8" s="1">
        <v>401.09</v>
      </c>
      <c r="F8" s="1">
        <v>201.14</v>
      </c>
      <c r="G8" s="1">
        <f t="shared" si="0"/>
        <v>71.63542306782885</v>
      </c>
      <c r="H8" s="1"/>
    </row>
    <row r="9" spans="1:8" ht="12.75">
      <c r="A9" s="1">
        <v>6</v>
      </c>
      <c r="B9" s="1">
        <v>3600</v>
      </c>
      <c r="C9" s="1">
        <v>400</v>
      </c>
      <c r="D9" s="1">
        <v>100</v>
      </c>
      <c r="E9" s="1">
        <v>201.14</v>
      </c>
      <c r="F9" s="1">
        <v>60</v>
      </c>
      <c r="G9" s="1">
        <f t="shared" si="0"/>
        <v>99.0570928653255</v>
      </c>
      <c r="H9" s="1"/>
    </row>
    <row r="10" spans="1:8" ht="12.75">
      <c r="A10" s="1">
        <v>7</v>
      </c>
      <c r="B10" s="1">
        <v>8750</v>
      </c>
      <c r="C10" s="1">
        <v>300</v>
      </c>
      <c r="D10" s="1">
        <v>230</v>
      </c>
      <c r="E10" s="1">
        <v>140</v>
      </c>
      <c r="F10" s="1">
        <v>80</v>
      </c>
      <c r="G10" s="1">
        <f t="shared" si="0"/>
        <v>154.94622163225384</v>
      </c>
      <c r="H10" s="1"/>
    </row>
    <row r="11" spans="1:8" ht="12.75">
      <c r="A11" s="1">
        <v>8</v>
      </c>
      <c r="B11" s="1">
        <v>11287.5</v>
      </c>
      <c r="C11" s="1">
        <v>801</v>
      </c>
      <c r="D11" s="1">
        <v>800</v>
      </c>
      <c r="E11" s="1">
        <v>710</v>
      </c>
      <c r="F11" s="1">
        <v>469.84</v>
      </c>
      <c r="G11" s="1">
        <f t="shared" si="0"/>
        <v>185.57979516745644</v>
      </c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s="4" customFormat="1" ht="3.75" customHeight="1">
      <c r="A16" s="3"/>
      <c r="B16" s="3"/>
      <c r="C16" s="3"/>
      <c r="D16" s="3"/>
      <c r="E16" s="3"/>
      <c r="F16" s="3"/>
      <c r="G16" s="3"/>
      <c r="H16" s="3"/>
    </row>
    <row r="17" spans="1:8" ht="12.75">
      <c r="A17" s="11"/>
      <c r="B17" s="1"/>
      <c r="C17" s="1"/>
      <c r="D17" s="1"/>
      <c r="E17" s="1"/>
      <c r="F17" s="1"/>
      <c r="G17" s="1"/>
      <c r="H17" s="1"/>
    </row>
    <row r="18" spans="1:9" ht="12.75">
      <c r="A18" s="5" t="s">
        <v>0</v>
      </c>
      <c r="B18" s="5" t="s">
        <v>1</v>
      </c>
      <c r="C18" s="5" t="s">
        <v>6</v>
      </c>
      <c r="D18" s="6" t="s">
        <v>7</v>
      </c>
      <c r="E18" s="5" t="s">
        <v>8</v>
      </c>
      <c r="F18" s="5"/>
      <c r="G18" s="5"/>
      <c r="H18" s="5"/>
      <c r="I18" s="7"/>
    </row>
    <row r="19" spans="1:8" ht="12.75">
      <c r="A19" s="8"/>
      <c r="B19" s="8" t="s">
        <v>9</v>
      </c>
      <c r="C19" s="8"/>
      <c r="D19" s="8" t="s">
        <v>10</v>
      </c>
      <c r="E19" s="8" t="s">
        <v>23</v>
      </c>
      <c r="F19" s="5"/>
      <c r="G19" s="5"/>
      <c r="H19" s="5"/>
    </row>
    <row r="20" spans="1:8" ht="12.75">
      <c r="A20" s="1">
        <v>1</v>
      </c>
      <c r="B20" s="1">
        <v>7875</v>
      </c>
      <c r="C20" s="1">
        <f aca="true" t="shared" si="1" ref="C20:C27">G4</f>
        <v>135.57322193645993</v>
      </c>
      <c r="D20" s="1">
        <f aca="true" t="shared" si="2" ref="D20:D27">B20/(0.1*C20)</f>
        <v>580.8669210274306</v>
      </c>
      <c r="E20" s="9">
        <v>583.014</v>
      </c>
      <c r="F20" s="10"/>
      <c r="G20" s="10"/>
      <c r="H20" s="10"/>
    </row>
    <row r="21" spans="1:8" ht="12.75">
      <c r="A21" s="1">
        <v>2</v>
      </c>
      <c r="B21" s="1">
        <v>1540</v>
      </c>
      <c r="C21" s="1">
        <f t="shared" si="1"/>
        <v>82.40696519667699</v>
      </c>
      <c r="D21" s="1">
        <f t="shared" si="2"/>
        <v>186.87740730708276</v>
      </c>
      <c r="E21" s="9">
        <v>188.415</v>
      </c>
      <c r="F21" s="10"/>
      <c r="G21" s="10"/>
      <c r="H21" s="10"/>
    </row>
    <row r="22" spans="1:8" ht="12.75">
      <c r="A22" s="1">
        <v>3</v>
      </c>
      <c r="B22" s="1">
        <v>1147.5</v>
      </c>
      <c r="C22" s="1">
        <f t="shared" si="1"/>
        <v>129.43833514239822</v>
      </c>
      <c r="D22" s="1">
        <f t="shared" si="2"/>
        <v>88.65225273004383</v>
      </c>
      <c r="E22" s="9">
        <v>92.244</v>
      </c>
      <c r="F22" s="10"/>
      <c r="G22" s="10"/>
      <c r="H22" s="10"/>
    </row>
    <row r="23" spans="1:8" ht="12.75">
      <c r="A23" s="1">
        <v>4</v>
      </c>
      <c r="B23" s="1">
        <v>765</v>
      </c>
      <c r="C23" s="1">
        <f t="shared" si="1"/>
        <v>73.15452596879489</v>
      </c>
      <c r="D23" s="1">
        <f t="shared" si="2"/>
        <v>104.57316069908262</v>
      </c>
      <c r="E23" s="9">
        <v>86.666</v>
      </c>
      <c r="F23" s="10"/>
      <c r="G23" s="10"/>
      <c r="H23" s="10"/>
    </row>
    <row r="24" spans="1:8" ht="12.75">
      <c r="A24" s="1">
        <v>5</v>
      </c>
      <c r="B24" s="1">
        <v>5100</v>
      </c>
      <c r="C24" s="1">
        <f t="shared" si="1"/>
        <v>71.63542306782885</v>
      </c>
      <c r="D24" s="1">
        <f t="shared" si="2"/>
        <v>711.9382815916372</v>
      </c>
      <c r="E24" s="9">
        <v>731.356</v>
      </c>
      <c r="F24" s="10"/>
      <c r="G24" s="10"/>
      <c r="H24" s="10"/>
    </row>
    <row r="25" spans="1:8" ht="12.75">
      <c r="A25" s="1">
        <v>6</v>
      </c>
      <c r="B25" s="1">
        <v>3600</v>
      </c>
      <c r="C25" s="1">
        <f t="shared" si="1"/>
        <v>99.0570928653255</v>
      </c>
      <c r="D25" s="1">
        <f t="shared" si="2"/>
        <v>363.4267770097424</v>
      </c>
      <c r="E25" s="9">
        <v>374.463</v>
      </c>
      <c r="F25" s="10"/>
      <c r="G25" s="10"/>
      <c r="H25" s="10"/>
    </row>
    <row r="26" spans="1:8" ht="12.75">
      <c r="A26" s="1">
        <v>7</v>
      </c>
      <c r="B26" s="1">
        <v>8750</v>
      </c>
      <c r="C26" s="1">
        <f t="shared" si="1"/>
        <v>154.94622163225384</v>
      </c>
      <c r="D26" s="1">
        <f t="shared" si="2"/>
        <v>564.7120599537476</v>
      </c>
      <c r="E26" s="9">
        <v>572.922</v>
      </c>
      <c r="F26" s="10"/>
      <c r="G26" s="10"/>
      <c r="H26" s="10"/>
    </row>
    <row r="27" spans="1:8" ht="12.75">
      <c r="A27" s="1">
        <v>8</v>
      </c>
      <c r="B27" s="1">
        <v>11287.5</v>
      </c>
      <c r="C27" s="1">
        <f t="shared" si="1"/>
        <v>185.57979516745644</v>
      </c>
      <c r="D27" s="1">
        <f t="shared" si="2"/>
        <v>608.2289286834709</v>
      </c>
      <c r="E27" s="9">
        <v>608.08</v>
      </c>
      <c r="F27" s="9"/>
      <c r="G27" s="9"/>
      <c r="H27" s="9"/>
    </row>
    <row r="28" spans="1:8" ht="12.75">
      <c r="A28" s="1"/>
      <c r="B28" s="1"/>
      <c r="C28" s="1"/>
      <c r="D28" s="1">
        <f>SUM(D20:D27)</f>
        <v>3209.2757890022376</v>
      </c>
      <c r="E28" s="9">
        <f>SUM(E20:E27)</f>
        <v>3237.16</v>
      </c>
      <c r="F28" s="9"/>
      <c r="G28" s="9"/>
      <c r="H28" s="9"/>
    </row>
    <row r="29" spans="1:5" ht="12.75">
      <c r="A29" s="11"/>
      <c r="B29" s="11"/>
      <c r="C29" s="11"/>
      <c r="D29" s="11"/>
      <c r="E29" s="11"/>
    </row>
    <row r="30" spans="1:10" ht="12.75">
      <c r="A30" s="8" t="s">
        <v>0</v>
      </c>
      <c r="B30" s="8">
        <v>1</v>
      </c>
      <c r="C30" s="8">
        <v>2</v>
      </c>
      <c r="D30" s="8">
        <v>3</v>
      </c>
      <c r="E30" s="8">
        <v>4</v>
      </c>
      <c r="F30" s="8">
        <v>5</v>
      </c>
      <c r="G30" s="8">
        <v>6</v>
      </c>
      <c r="H30" s="8">
        <v>7</v>
      </c>
      <c r="I30" s="8">
        <v>8</v>
      </c>
      <c r="J30" s="25" t="s">
        <v>32</v>
      </c>
    </row>
    <row r="31" spans="1:9" ht="12.75">
      <c r="A31" s="1" t="s">
        <v>29</v>
      </c>
      <c r="B31" s="1">
        <v>7875</v>
      </c>
      <c r="C31" s="1">
        <v>1540</v>
      </c>
      <c r="D31" s="1">
        <v>1147.5</v>
      </c>
      <c r="E31" s="1">
        <v>765</v>
      </c>
      <c r="F31" s="1">
        <v>5100</v>
      </c>
      <c r="G31" s="1">
        <v>3600</v>
      </c>
      <c r="H31" s="1">
        <v>8750</v>
      </c>
      <c r="I31" s="1">
        <v>11287.5</v>
      </c>
    </row>
    <row r="32" spans="1:10" ht="12.75">
      <c r="A32" s="11" t="s">
        <v>30</v>
      </c>
      <c r="B32" s="9">
        <v>583.014</v>
      </c>
      <c r="C32" s="9">
        <v>188.415</v>
      </c>
      <c r="D32" s="9">
        <v>92.244</v>
      </c>
      <c r="E32" s="9">
        <v>86.666</v>
      </c>
      <c r="F32" s="9">
        <v>731.356</v>
      </c>
      <c r="G32" s="9">
        <v>374.463</v>
      </c>
      <c r="H32" s="9">
        <v>572.922</v>
      </c>
      <c r="I32" s="9">
        <v>608.08</v>
      </c>
      <c r="J32" s="9">
        <f>SUM(B32:I32)</f>
        <v>3237.16</v>
      </c>
    </row>
    <row r="33" spans="1:10" ht="12.75">
      <c r="A33" s="11" t="s">
        <v>31</v>
      </c>
      <c r="B33" s="11">
        <v>580.867</v>
      </c>
      <c r="C33" s="11">
        <v>186.877</v>
      </c>
      <c r="D33" s="11">
        <v>88.652</v>
      </c>
      <c r="E33" s="12">
        <v>104.573</v>
      </c>
      <c r="F33" s="9">
        <v>711.938</v>
      </c>
      <c r="G33" s="9">
        <v>363.427</v>
      </c>
      <c r="H33" s="9">
        <v>564.712</v>
      </c>
      <c r="I33" s="9">
        <v>608.229</v>
      </c>
      <c r="J33" s="9">
        <v>3209.276</v>
      </c>
    </row>
    <row r="34" spans="1:5" ht="12.75">
      <c r="A34" s="11"/>
      <c r="B34" s="11"/>
      <c r="C34" s="11"/>
      <c r="D34" s="11"/>
      <c r="E34" s="12"/>
    </row>
    <row r="35" spans="1:5" ht="12.75">
      <c r="A35" s="11"/>
      <c r="B35" s="11"/>
      <c r="C35" s="11"/>
      <c r="D35" s="11"/>
      <c r="E35" s="12"/>
    </row>
    <row r="36" spans="1:5" ht="12.75">
      <c r="A36" s="11"/>
      <c r="B36" s="11"/>
      <c r="C36" s="11"/>
      <c r="D36" s="11"/>
      <c r="E36" s="12"/>
    </row>
    <row r="37" spans="1:5" ht="12.75">
      <c r="A37" s="11"/>
      <c r="B37" s="11"/>
      <c r="C37" s="11"/>
      <c r="D37" s="11"/>
      <c r="E37" s="12"/>
    </row>
    <row r="38" spans="1:5" ht="12.75">
      <c r="A38" s="11"/>
      <c r="B38" s="11"/>
      <c r="C38" s="11"/>
      <c r="D38" s="11"/>
      <c r="E38" s="12"/>
    </row>
    <row r="39" spans="1:5" ht="12.75">
      <c r="A39" s="11"/>
      <c r="B39" s="11"/>
      <c r="C39" s="11"/>
      <c r="D39" s="11"/>
      <c r="E39" s="12"/>
    </row>
    <row r="40" spans="1:5" ht="12.75">
      <c r="A40" s="13"/>
      <c r="B40" s="13"/>
      <c r="C40" s="13"/>
      <c r="D40" s="13"/>
      <c r="E40" s="13"/>
    </row>
    <row r="41" spans="1:5" ht="12.75">
      <c r="A41" s="13"/>
      <c r="B41" s="13"/>
      <c r="C41" s="13"/>
      <c r="D41" s="13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3"/>
      <c r="C43" s="13"/>
      <c r="D43" s="13"/>
      <c r="E43" s="13"/>
    </row>
    <row r="44" spans="1:5" ht="12.75">
      <c r="A44" s="13"/>
      <c r="B44" s="13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3"/>
      <c r="C46" s="13"/>
      <c r="D46" s="13"/>
      <c r="E46" s="13"/>
    </row>
    <row r="47" spans="1:5" ht="12.75">
      <c r="A47" s="13"/>
      <c r="B47" s="13"/>
      <c r="C47" s="13"/>
      <c r="D47" s="13"/>
      <c r="E47" s="13"/>
    </row>
    <row r="48" spans="1:5" ht="12.75">
      <c r="A48" s="13"/>
      <c r="B48" s="13"/>
      <c r="C48" s="13"/>
      <c r="D48" s="13"/>
      <c r="E48" s="13"/>
    </row>
    <row r="49" spans="1:5" ht="12.75">
      <c r="A49" s="13"/>
      <c r="B49" s="13"/>
      <c r="C49" s="13"/>
      <c r="D49" s="13"/>
      <c r="E49" s="13"/>
    </row>
    <row r="50" spans="1:5" ht="12.75">
      <c r="A50" s="13"/>
      <c r="B50" s="13"/>
      <c r="C50" s="13"/>
      <c r="D50" s="13"/>
      <c r="E50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50"/>
  <sheetViews>
    <sheetView workbookViewId="0" topLeftCell="A10">
      <selection activeCell="A32" sqref="A32:K35"/>
    </sheetView>
  </sheetViews>
  <sheetFormatPr defaultColWidth="9.140625" defaultRowHeight="12.75"/>
  <cols>
    <col min="1" max="10" width="12.7109375" style="0" customWidth="1"/>
  </cols>
  <sheetData>
    <row r="2" spans="1:8" ht="12.75">
      <c r="A2" s="1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</row>
    <row r="4" spans="1:8" ht="12.75">
      <c r="A4" s="1">
        <v>1</v>
      </c>
      <c r="B4" s="1">
        <v>7875</v>
      </c>
      <c r="C4" s="1">
        <v>675</v>
      </c>
      <c r="D4" s="1">
        <v>150</v>
      </c>
      <c r="E4" s="1">
        <v>475.48</v>
      </c>
      <c r="F4" s="1">
        <v>60</v>
      </c>
      <c r="G4" s="1">
        <f aca="true" t="shared" si="0" ref="G4:G12">((C4-E4)-(D4-F4))/(LN((C4-E4)/(D4-F4)))</f>
        <v>137.56982548527404</v>
      </c>
      <c r="H4" s="1"/>
    </row>
    <row r="5" spans="1:8" ht="12.75">
      <c r="A5" s="1">
        <v>2</v>
      </c>
      <c r="B5" s="1">
        <v>1540</v>
      </c>
      <c r="C5" s="1">
        <v>590</v>
      </c>
      <c r="D5" s="1">
        <v>450</v>
      </c>
      <c r="E5" s="1">
        <v>468.21</v>
      </c>
      <c r="F5" s="1">
        <v>413.3</v>
      </c>
      <c r="G5" s="1">
        <f t="shared" si="0"/>
        <v>70.93661960369398</v>
      </c>
      <c r="H5" s="1"/>
    </row>
    <row r="6" spans="1:8" ht="12.75">
      <c r="A6" s="1">
        <v>3</v>
      </c>
      <c r="B6" s="1">
        <v>1912.5</v>
      </c>
      <c r="C6" s="1">
        <v>540</v>
      </c>
      <c r="D6" s="1">
        <v>115</v>
      </c>
      <c r="E6" s="1">
        <v>411.37</v>
      </c>
      <c r="F6" s="1">
        <v>60</v>
      </c>
      <c r="G6" s="1">
        <f t="shared" si="0"/>
        <v>86.66361073444855</v>
      </c>
      <c r="H6" s="1"/>
    </row>
    <row r="7" spans="1:8" ht="12.75">
      <c r="A7" s="1">
        <v>4</v>
      </c>
      <c r="B7" s="1">
        <v>5100</v>
      </c>
      <c r="C7" s="1">
        <v>430</v>
      </c>
      <c r="D7" s="1">
        <v>345</v>
      </c>
      <c r="E7" s="1">
        <v>413.78</v>
      </c>
      <c r="F7" s="1">
        <v>188.14</v>
      </c>
      <c r="G7" s="1">
        <f t="shared" si="0"/>
        <v>61.98028493512439</v>
      </c>
      <c r="H7" s="1"/>
    </row>
    <row r="8" spans="1:8" ht="12.75">
      <c r="A8" s="1">
        <v>5</v>
      </c>
      <c r="B8" s="1">
        <v>2779.492</v>
      </c>
      <c r="C8" s="1">
        <v>400</v>
      </c>
      <c r="D8" s="1">
        <v>100</v>
      </c>
      <c r="E8" s="1">
        <v>188.14</v>
      </c>
      <c r="F8" s="1">
        <v>65.16</v>
      </c>
      <c r="G8" s="1">
        <f t="shared" si="0"/>
        <v>98.063355251567</v>
      </c>
      <c r="H8" s="1"/>
    </row>
    <row r="9" spans="1:8" ht="12.75">
      <c r="A9" s="1">
        <v>6</v>
      </c>
      <c r="B9" s="1">
        <v>820.508</v>
      </c>
      <c r="C9" s="1">
        <v>400</v>
      </c>
      <c r="D9" s="1">
        <v>100</v>
      </c>
      <c r="E9" s="1">
        <v>85.21</v>
      </c>
      <c r="F9" s="1">
        <v>80</v>
      </c>
      <c r="G9" s="1">
        <f t="shared" si="0"/>
        <v>106.95625748400136</v>
      </c>
      <c r="H9" s="1"/>
    </row>
    <row r="10" spans="1:8" ht="12.75">
      <c r="A10" s="1">
        <v>7</v>
      </c>
      <c r="B10" s="1">
        <v>116.529</v>
      </c>
      <c r="C10" s="1">
        <v>300</v>
      </c>
      <c r="D10" s="1">
        <v>299.07</v>
      </c>
      <c r="E10" s="1">
        <v>65.16</v>
      </c>
      <c r="F10" s="1">
        <v>60</v>
      </c>
      <c r="G10" s="1">
        <f t="shared" si="0"/>
        <v>236.94870721580378</v>
      </c>
      <c r="H10" s="1"/>
    </row>
    <row r="11" spans="1:8" ht="12.75">
      <c r="A11" s="1">
        <v>8</v>
      </c>
      <c r="B11" s="1">
        <v>8633.471</v>
      </c>
      <c r="C11" s="1">
        <v>299.07</v>
      </c>
      <c r="D11" s="1">
        <v>230</v>
      </c>
      <c r="E11" s="1">
        <v>140</v>
      </c>
      <c r="F11" s="1">
        <v>85.21</v>
      </c>
      <c r="G11" s="1">
        <f t="shared" si="0"/>
        <v>151.81808517256732</v>
      </c>
      <c r="H11" s="1"/>
    </row>
    <row r="12" spans="1:8" ht="12.75">
      <c r="A12" s="1">
        <v>9</v>
      </c>
      <c r="B12" s="1">
        <v>11226.479</v>
      </c>
      <c r="C12" s="1">
        <v>801</v>
      </c>
      <c r="D12" s="1">
        <v>800</v>
      </c>
      <c r="E12" s="1">
        <v>710</v>
      </c>
      <c r="F12" s="1">
        <v>471.14</v>
      </c>
      <c r="G12" s="1">
        <f t="shared" si="0"/>
        <v>185.13781813971772</v>
      </c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s="4" customFormat="1" ht="3.75" customHeight="1">
      <c r="A16" s="3"/>
      <c r="B16" s="3"/>
      <c r="C16" s="3"/>
      <c r="D16" s="3"/>
      <c r="E16" s="3"/>
      <c r="F16" s="3"/>
      <c r="G16" s="3"/>
      <c r="H16" s="3"/>
    </row>
    <row r="17" spans="1:8" ht="12.75">
      <c r="A17" s="11"/>
      <c r="B17" s="1"/>
      <c r="C17" s="1"/>
      <c r="D17" s="1"/>
      <c r="E17" s="1"/>
      <c r="F17" s="1"/>
      <c r="G17" s="1"/>
      <c r="H17" s="1"/>
    </row>
    <row r="18" spans="1:9" ht="12.75">
      <c r="A18" s="5" t="s">
        <v>0</v>
      </c>
      <c r="B18" s="5" t="s">
        <v>1</v>
      </c>
      <c r="C18" s="5" t="s">
        <v>6</v>
      </c>
      <c r="D18" s="6" t="s">
        <v>7</v>
      </c>
      <c r="E18" s="5" t="s">
        <v>8</v>
      </c>
      <c r="F18" s="5"/>
      <c r="G18" s="5"/>
      <c r="H18" s="5"/>
      <c r="I18" s="7"/>
    </row>
    <row r="19" spans="1:8" ht="12.75">
      <c r="A19" s="8"/>
      <c r="B19" s="8" t="s">
        <v>9</v>
      </c>
      <c r="C19" s="8"/>
      <c r="D19" s="8" t="s">
        <v>10</v>
      </c>
      <c r="E19" s="8" t="s">
        <v>25</v>
      </c>
      <c r="F19" s="5"/>
      <c r="G19" s="5"/>
      <c r="H19" s="5"/>
    </row>
    <row r="20" spans="1:8" ht="12.75">
      <c r="A20" s="1">
        <v>1</v>
      </c>
      <c r="B20" s="1">
        <v>7875</v>
      </c>
      <c r="C20" s="1">
        <f aca="true" t="shared" si="1" ref="C20:C28">G4</f>
        <v>137.56982548527404</v>
      </c>
      <c r="D20" s="1">
        <f aca="true" t="shared" si="2" ref="D20:D28">B20/(0.1*C20)</f>
        <v>572.4365770052509</v>
      </c>
      <c r="E20" s="9">
        <v>601.829</v>
      </c>
      <c r="F20" s="10"/>
      <c r="G20" s="10"/>
      <c r="H20" s="10"/>
    </row>
    <row r="21" spans="1:8" ht="12.75">
      <c r="A21" s="1">
        <v>2</v>
      </c>
      <c r="B21" s="1">
        <v>1540</v>
      </c>
      <c r="C21" s="1">
        <f t="shared" si="1"/>
        <v>70.93661960369398</v>
      </c>
      <c r="D21" s="1">
        <f t="shared" si="2"/>
        <v>217.09520535424627</v>
      </c>
      <c r="E21" s="9">
        <v>206.281</v>
      </c>
      <c r="F21" s="10"/>
      <c r="G21" s="10"/>
      <c r="H21" s="10"/>
    </row>
    <row r="22" spans="1:8" ht="12.75">
      <c r="A22" s="1">
        <v>3</v>
      </c>
      <c r="B22" s="1">
        <v>1912.5</v>
      </c>
      <c r="C22" s="1">
        <f t="shared" si="1"/>
        <v>86.66361073444855</v>
      </c>
      <c r="D22" s="1">
        <f t="shared" si="2"/>
        <v>220.68085829705527</v>
      </c>
      <c r="E22" s="9">
        <v>226.348</v>
      </c>
      <c r="F22" s="10"/>
      <c r="G22" s="10"/>
      <c r="H22" s="10"/>
    </row>
    <row r="23" spans="1:8" ht="12.75">
      <c r="A23" s="1">
        <v>4</v>
      </c>
      <c r="B23" s="1">
        <v>5100</v>
      </c>
      <c r="C23" s="1">
        <f t="shared" si="1"/>
        <v>61.98028493512439</v>
      </c>
      <c r="D23" s="1">
        <f t="shared" si="2"/>
        <v>822.8422966009659</v>
      </c>
      <c r="E23" s="9">
        <v>766.566</v>
      </c>
      <c r="F23" s="10"/>
      <c r="G23" s="10"/>
      <c r="H23" s="10"/>
    </row>
    <row r="24" spans="1:8" ht="12.75">
      <c r="A24" s="1">
        <v>5</v>
      </c>
      <c r="B24" s="1">
        <v>2779.492</v>
      </c>
      <c r="C24" s="1">
        <f t="shared" si="1"/>
        <v>98.063355251567</v>
      </c>
      <c r="D24" s="1">
        <f t="shared" si="2"/>
        <v>283.43839478769877</v>
      </c>
      <c r="E24" s="9">
        <v>271.232</v>
      </c>
      <c r="F24" s="10"/>
      <c r="G24" s="10"/>
      <c r="H24" s="10"/>
    </row>
    <row r="25" spans="1:8" ht="12.75">
      <c r="A25" s="1">
        <v>6</v>
      </c>
      <c r="B25" s="1">
        <v>820.508</v>
      </c>
      <c r="C25" s="1">
        <f t="shared" si="1"/>
        <v>106.95625748400136</v>
      </c>
      <c r="D25" s="1">
        <f t="shared" si="2"/>
        <v>76.7143521380909</v>
      </c>
      <c r="E25" s="9">
        <v>83.213</v>
      </c>
      <c r="F25" s="10"/>
      <c r="G25" s="10"/>
      <c r="H25" s="10"/>
    </row>
    <row r="26" spans="1:8" ht="12.75">
      <c r="A26" s="1">
        <v>7</v>
      </c>
      <c r="B26" s="1">
        <v>116.529</v>
      </c>
      <c r="C26" s="1">
        <f t="shared" si="1"/>
        <v>236.94870721580378</v>
      </c>
      <c r="D26" s="1">
        <f t="shared" si="2"/>
        <v>4.917899800730706</v>
      </c>
      <c r="E26" s="9">
        <v>5.111</v>
      </c>
      <c r="F26" s="10"/>
      <c r="G26" s="10"/>
      <c r="H26" s="10"/>
    </row>
    <row r="27" spans="1:8" ht="12.75">
      <c r="A27" s="1">
        <v>8</v>
      </c>
      <c r="B27" s="1">
        <v>8633.471</v>
      </c>
      <c r="C27" s="1">
        <f t="shared" si="1"/>
        <v>151.81808517256732</v>
      </c>
      <c r="D27" s="1">
        <f t="shared" si="2"/>
        <v>568.6721045247393</v>
      </c>
      <c r="E27" s="9">
        <v>567.452</v>
      </c>
      <c r="F27" s="9"/>
      <c r="G27" s="9"/>
      <c r="H27" s="9"/>
    </row>
    <row r="28" spans="1:8" ht="12.75">
      <c r="A28" s="1">
        <v>9</v>
      </c>
      <c r="B28" s="1">
        <v>11226.479</v>
      </c>
      <c r="C28" s="1">
        <f t="shared" si="1"/>
        <v>185.13781813971772</v>
      </c>
      <c r="D28" s="1">
        <f t="shared" si="2"/>
        <v>606.3849683875893</v>
      </c>
      <c r="E28" s="9">
        <v>606.268</v>
      </c>
      <c r="F28" s="9"/>
      <c r="G28" s="9"/>
      <c r="H28" s="9"/>
    </row>
    <row r="29" spans="1:5" ht="12.75">
      <c r="A29" s="11"/>
      <c r="B29" s="11"/>
      <c r="C29" s="11"/>
      <c r="D29" s="11">
        <f>SUM(D20:D28)</f>
        <v>3373.1826568963666</v>
      </c>
      <c r="E29" s="9">
        <f>SUM(E20:E28)</f>
        <v>3334.3</v>
      </c>
    </row>
    <row r="30" spans="1:5" ht="12.75">
      <c r="A30" s="11"/>
      <c r="B30" s="11"/>
      <c r="C30" s="11"/>
      <c r="D30" s="11"/>
      <c r="E30" s="11"/>
    </row>
    <row r="31" spans="1:5" ht="12.75">
      <c r="A31" s="11"/>
      <c r="B31" s="11"/>
      <c r="C31" s="11"/>
      <c r="D31" s="11"/>
      <c r="E31" s="11"/>
    </row>
    <row r="32" spans="1:11" ht="12.75">
      <c r="A32" s="8" t="s">
        <v>0</v>
      </c>
      <c r="B32" s="8">
        <v>1</v>
      </c>
      <c r="C32" s="8">
        <v>2</v>
      </c>
      <c r="D32" s="8">
        <v>3</v>
      </c>
      <c r="E32" s="8">
        <v>4</v>
      </c>
      <c r="F32" s="8">
        <v>5</v>
      </c>
      <c r="G32" s="8">
        <v>6</v>
      </c>
      <c r="H32" s="8">
        <v>7</v>
      </c>
      <c r="I32" s="8">
        <v>8</v>
      </c>
      <c r="J32" s="8">
        <v>9</v>
      </c>
      <c r="K32" s="25" t="s">
        <v>32</v>
      </c>
    </row>
    <row r="33" spans="1:10" ht="12.75">
      <c r="A33" s="1" t="s">
        <v>29</v>
      </c>
      <c r="B33" s="1">
        <v>7875</v>
      </c>
      <c r="C33" s="1">
        <v>1540</v>
      </c>
      <c r="D33" s="1">
        <v>1912.5</v>
      </c>
      <c r="E33" s="1">
        <v>5100</v>
      </c>
      <c r="F33" s="1">
        <v>2779.492</v>
      </c>
      <c r="G33" s="1">
        <v>820.508</v>
      </c>
      <c r="H33" s="1">
        <v>116.529</v>
      </c>
      <c r="I33" s="1">
        <v>8633.471</v>
      </c>
      <c r="J33" s="1">
        <v>11226.479</v>
      </c>
    </row>
    <row r="34" spans="1:11" ht="12.75">
      <c r="A34" s="11" t="s">
        <v>30</v>
      </c>
      <c r="B34" s="9">
        <v>601.829</v>
      </c>
      <c r="C34" s="9">
        <v>206.281</v>
      </c>
      <c r="D34" s="9">
        <v>226.348</v>
      </c>
      <c r="E34" s="9">
        <v>766.566</v>
      </c>
      <c r="F34" s="9">
        <v>271.232</v>
      </c>
      <c r="G34" s="9">
        <v>83.213</v>
      </c>
      <c r="H34" s="9">
        <v>5.111</v>
      </c>
      <c r="I34" s="9">
        <v>567.452</v>
      </c>
      <c r="J34" s="9">
        <v>606.268</v>
      </c>
      <c r="K34" s="9">
        <f>SUM(B34:J34)</f>
        <v>3334.3</v>
      </c>
    </row>
    <row r="35" spans="1:11" ht="12.75">
      <c r="A35" s="11" t="s">
        <v>31</v>
      </c>
      <c r="B35" s="11">
        <v>572.437</v>
      </c>
      <c r="C35" s="11">
        <v>217.095</v>
      </c>
      <c r="D35" s="11">
        <v>220.681</v>
      </c>
      <c r="E35" s="12">
        <v>822.842</v>
      </c>
      <c r="F35" s="9">
        <v>283.438</v>
      </c>
      <c r="G35" s="9">
        <v>76.714</v>
      </c>
      <c r="H35" s="9">
        <v>4.918</v>
      </c>
      <c r="I35" s="9">
        <v>568.672</v>
      </c>
      <c r="J35" s="9">
        <v>606.385</v>
      </c>
      <c r="K35" s="9">
        <v>3373.183</v>
      </c>
    </row>
    <row r="36" spans="1:5" ht="12.75">
      <c r="A36" s="11"/>
      <c r="B36" s="11"/>
      <c r="C36" s="11"/>
      <c r="D36" s="11"/>
      <c r="E36" s="12"/>
    </row>
    <row r="37" spans="1:5" ht="12.75">
      <c r="A37" s="11"/>
      <c r="B37" s="11"/>
      <c r="C37" s="11"/>
      <c r="D37" s="11"/>
      <c r="E37" s="12"/>
    </row>
    <row r="38" spans="1:5" ht="12.75">
      <c r="A38" s="11"/>
      <c r="B38" s="11"/>
      <c r="C38" s="11"/>
      <c r="D38" s="11"/>
      <c r="E38" s="12"/>
    </row>
    <row r="39" spans="1:5" ht="12.75">
      <c r="A39" s="11"/>
      <c r="B39" s="11"/>
      <c r="C39" s="11"/>
      <c r="D39" s="11"/>
      <c r="E39" s="12"/>
    </row>
    <row r="40" spans="1:5" ht="12.75">
      <c r="A40" s="13"/>
      <c r="B40" s="13"/>
      <c r="C40" s="13"/>
      <c r="D40" s="13"/>
      <c r="E40" s="13"/>
    </row>
    <row r="41" spans="1:5" ht="12.75">
      <c r="A41" s="13"/>
      <c r="B41" s="13"/>
      <c r="C41" s="13"/>
      <c r="D41" s="13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3"/>
      <c r="C43" s="13"/>
      <c r="D43" s="13"/>
      <c r="E43" s="13"/>
    </row>
    <row r="44" spans="1:5" ht="12.75">
      <c r="A44" s="13"/>
      <c r="B44" s="13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3"/>
      <c r="C46" s="13"/>
      <c r="D46" s="13"/>
      <c r="E46" s="13"/>
    </row>
    <row r="47" spans="1:5" ht="12.75">
      <c r="A47" s="13"/>
      <c r="B47" s="13"/>
      <c r="C47" s="13"/>
      <c r="D47" s="13"/>
      <c r="E47" s="13"/>
    </row>
    <row r="48" spans="1:5" ht="12.75">
      <c r="A48" s="13"/>
      <c r="B48" s="13"/>
      <c r="C48" s="13"/>
      <c r="D48" s="13"/>
      <c r="E48" s="13"/>
    </row>
    <row r="49" spans="1:5" ht="12.75">
      <c r="A49" s="13"/>
      <c r="B49" s="13"/>
      <c r="C49" s="13"/>
      <c r="D49" s="13"/>
      <c r="E49" s="13"/>
    </row>
    <row r="50" spans="1:5" ht="12.75">
      <c r="A50" s="13"/>
      <c r="B50" s="13"/>
      <c r="C50" s="13"/>
      <c r="D50" s="13"/>
      <c r="E50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0">
      <selection activeCell="A34" sqref="A34:A37"/>
    </sheetView>
  </sheetViews>
  <sheetFormatPr defaultColWidth="9.140625" defaultRowHeight="12.75"/>
  <cols>
    <col min="1" max="10" width="12.7109375" style="0" customWidth="1"/>
  </cols>
  <sheetData>
    <row r="2" spans="1:8" ht="12.75">
      <c r="A2" s="1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</row>
    <row r="4" spans="1:8" ht="12.75">
      <c r="A4" s="1">
        <v>1</v>
      </c>
      <c r="B4" s="1">
        <v>7312.5</v>
      </c>
      <c r="C4" s="1">
        <v>675</v>
      </c>
      <c r="D4" s="1">
        <v>187.5</v>
      </c>
      <c r="E4" s="1">
        <v>334.43</v>
      </c>
      <c r="F4" s="1">
        <v>60</v>
      </c>
      <c r="G4" s="1">
        <f aca="true" t="shared" si="0" ref="G4:G14">((C4-E4)-(D4-F4))/(LN((C4-E4)/(D4-F4)))</f>
        <v>216.86418643275772</v>
      </c>
      <c r="H4" s="1"/>
    </row>
    <row r="5" spans="1:8" ht="12.75">
      <c r="A5" s="1">
        <v>2</v>
      </c>
      <c r="B5" s="1">
        <v>562.5</v>
      </c>
      <c r="C5" s="1">
        <v>187.5</v>
      </c>
      <c r="D5" s="1">
        <v>150</v>
      </c>
      <c r="E5" s="1">
        <v>90.48</v>
      </c>
      <c r="F5" s="1">
        <v>80</v>
      </c>
      <c r="G5" s="1">
        <f t="shared" si="0"/>
        <v>82.77630862528426</v>
      </c>
      <c r="H5" s="1"/>
    </row>
    <row r="6" spans="1:8" ht="12.75">
      <c r="A6" s="1">
        <v>3</v>
      </c>
      <c r="B6" s="1">
        <v>1540</v>
      </c>
      <c r="C6" s="1">
        <v>590</v>
      </c>
      <c r="D6" s="1">
        <v>450</v>
      </c>
      <c r="E6" s="1">
        <v>380.44</v>
      </c>
      <c r="F6" s="1">
        <v>334.01</v>
      </c>
      <c r="G6" s="1">
        <f t="shared" si="0"/>
        <v>158.1894046029865</v>
      </c>
      <c r="H6" s="1"/>
    </row>
    <row r="7" spans="1:8" ht="12.75">
      <c r="A7" s="1">
        <v>4</v>
      </c>
      <c r="B7" s="1">
        <v>856.19</v>
      </c>
      <c r="C7" s="1">
        <v>540</v>
      </c>
      <c r="D7" s="1">
        <v>349.74</v>
      </c>
      <c r="E7" s="1">
        <v>395.91</v>
      </c>
      <c r="F7" s="1">
        <v>334.01</v>
      </c>
      <c r="G7" s="1">
        <f t="shared" si="0"/>
        <v>57.95378214682273</v>
      </c>
      <c r="H7" s="1"/>
    </row>
    <row r="8" spans="1:8" ht="12.75">
      <c r="A8" s="1">
        <v>5</v>
      </c>
      <c r="B8" s="1">
        <v>1056.31</v>
      </c>
      <c r="C8" s="1">
        <v>349.74</v>
      </c>
      <c r="D8" s="1">
        <v>115</v>
      </c>
      <c r="E8" s="1">
        <v>130</v>
      </c>
      <c r="F8" s="1">
        <v>80</v>
      </c>
      <c r="G8" s="1">
        <f t="shared" si="0"/>
        <v>100.5608322476908</v>
      </c>
      <c r="H8" s="1"/>
    </row>
    <row r="9" spans="1:8" ht="12.75">
      <c r="A9" s="1">
        <v>6</v>
      </c>
      <c r="B9" s="1">
        <v>2416.31</v>
      </c>
      <c r="C9" s="1">
        <v>430</v>
      </c>
      <c r="D9" s="1">
        <v>389.73</v>
      </c>
      <c r="E9" s="1">
        <v>333.47</v>
      </c>
      <c r="F9" s="1">
        <v>214.76</v>
      </c>
      <c r="G9" s="1">
        <f t="shared" si="0"/>
        <v>131.88497717780223</v>
      </c>
      <c r="H9" s="1"/>
    </row>
    <row r="10" spans="1:8" ht="12.75">
      <c r="A10" s="1">
        <v>7</v>
      </c>
      <c r="B10" s="1">
        <v>2683.69</v>
      </c>
      <c r="C10" s="1">
        <v>389.73</v>
      </c>
      <c r="D10" s="1">
        <v>345</v>
      </c>
      <c r="E10" s="1">
        <v>140.48</v>
      </c>
      <c r="F10" s="1">
        <v>90.48</v>
      </c>
      <c r="G10" s="1">
        <f t="shared" si="0"/>
        <v>251.87581137869378</v>
      </c>
      <c r="H10" s="1"/>
    </row>
    <row r="11" spans="1:8" ht="12.75">
      <c r="A11" s="1">
        <v>8</v>
      </c>
      <c r="B11" s="1">
        <v>450</v>
      </c>
      <c r="C11" s="1">
        <v>400</v>
      </c>
      <c r="D11" s="1">
        <v>362.5</v>
      </c>
      <c r="E11" s="1">
        <v>151.3</v>
      </c>
      <c r="F11" s="1">
        <v>130</v>
      </c>
      <c r="G11" s="1">
        <f t="shared" si="0"/>
        <v>240.50907475540893</v>
      </c>
      <c r="H11" s="1"/>
    </row>
    <row r="12" spans="1:8" ht="12.75">
      <c r="A12" s="1">
        <v>9</v>
      </c>
      <c r="B12" s="1">
        <v>3150</v>
      </c>
      <c r="C12" s="1">
        <v>362.5</v>
      </c>
      <c r="D12" s="1">
        <v>100</v>
      </c>
      <c r="E12" s="1">
        <v>214.76</v>
      </c>
      <c r="F12" s="1">
        <v>60</v>
      </c>
      <c r="G12" s="1">
        <f t="shared" si="0"/>
        <v>82.45989686529337</v>
      </c>
      <c r="H12" s="1"/>
    </row>
    <row r="13" spans="1:8" ht="12.75">
      <c r="A13" s="1">
        <v>10</v>
      </c>
      <c r="B13" s="1">
        <v>8750</v>
      </c>
      <c r="C13" s="1">
        <v>300</v>
      </c>
      <c r="D13" s="1">
        <v>230</v>
      </c>
      <c r="E13" s="1">
        <v>138.24</v>
      </c>
      <c r="F13" s="1">
        <v>80</v>
      </c>
      <c r="G13" s="1">
        <f t="shared" si="0"/>
        <v>155.80603813043885</v>
      </c>
      <c r="H13" s="1"/>
    </row>
    <row r="14" spans="1:8" ht="12.75">
      <c r="A14" s="1">
        <v>11</v>
      </c>
      <c r="B14" s="1">
        <v>15275</v>
      </c>
      <c r="C14" s="1">
        <v>801</v>
      </c>
      <c r="D14" s="1">
        <v>800</v>
      </c>
      <c r="E14" s="1">
        <v>710</v>
      </c>
      <c r="F14" s="1">
        <v>384.99</v>
      </c>
      <c r="G14" s="1">
        <f t="shared" si="0"/>
        <v>213.52365561880376</v>
      </c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s="4" customFormat="1" ht="3.75" customHeight="1">
      <c r="A16" s="3"/>
      <c r="B16" s="3"/>
      <c r="C16" s="3"/>
      <c r="D16" s="3"/>
      <c r="E16" s="3"/>
      <c r="F16" s="3"/>
      <c r="G16" s="3"/>
      <c r="H16" s="3"/>
    </row>
    <row r="17" spans="1:8" ht="12.75">
      <c r="A17" s="11"/>
      <c r="B17" s="1"/>
      <c r="C17" s="1"/>
      <c r="D17" s="1"/>
      <c r="E17" s="1"/>
      <c r="F17" s="1"/>
      <c r="G17" s="1"/>
      <c r="H17" s="1"/>
    </row>
    <row r="18" spans="1:9" ht="12.75">
      <c r="A18" s="5" t="s">
        <v>0</v>
      </c>
      <c r="B18" s="5" t="s">
        <v>1</v>
      </c>
      <c r="C18" s="5" t="s">
        <v>6</v>
      </c>
      <c r="D18" s="6" t="s">
        <v>7</v>
      </c>
      <c r="E18" s="5" t="s">
        <v>8</v>
      </c>
      <c r="F18" s="5"/>
      <c r="G18" s="5"/>
      <c r="H18" s="5"/>
      <c r="I18" s="7"/>
    </row>
    <row r="19" spans="1:8" ht="12.75">
      <c r="A19" s="8"/>
      <c r="B19" s="8" t="s">
        <v>9</v>
      </c>
      <c r="C19" s="8"/>
      <c r="D19" s="8" t="s">
        <v>10</v>
      </c>
      <c r="E19" s="8" t="s">
        <v>24</v>
      </c>
      <c r="F19" s="5"/>
      <c r="G19" s="5"/>
      <c r="H19" s="5"/>
    </row>
    <row r="20" spans="1:8" ht="12.75">
      <c r="A20" s="1">
        <v>1</v>
      </c>
      <c r="B20" s="1">
        <v>7312.5</v>
      </c>
      <c r="C20" s="1">
        <f aca="true" t="shared" si="1" ref="C20:C30">G4</f>
        <v>216.86418643275772</v>
      </c>
      <c r="D20" s="1">
        <f aca="true" t="shared" si="2" ref="D20:D30">B20/(0.1*C20)</f>
        <v>337.1926052099598</v>
      </c>
      <c r="E20" s="9">
        <v>337.721</v>
      </c>
      <c r="F20" s="10"/>
      <c r="G20" s="10"/>
      <c r="H20" s="10"/>
    </row>
    <row r="21" spans="1:8" ht="12.75">
      <c r="A21" s="1">
        <v>2</v>
      </c>
      <c r="B21" s="1">
        <v>562.5</v>
      </c>
      <c r="C21" s="1">
        <f t="shared" si="1"/>
        <v>82.77630862528426</v>
      </c>
      <c r="D21" s="1">
        <f t="shared" si="2"/>
        <v>67.95422619609094</v>
      </c>
      <c r="E21" s="9">
        <v>68.19</v>
      </c>
      <c r="F21" s="10"/>
      <c r="G21" s="10"/>
      <c r="H21" s="10"/>
    </row>
    <row r="22" spans="1:8" ht="12.75">
      <c r="A22" s="1">
        <v>3</v>
      </c>
      <c r="B22" s="1">
        <v>1540</v>
      </c>
      <c r="C22" s="1">
        <f t="shared" si="1"/>
        <v>158.1894046029865</v>
      </c>
      <c r="D22" s="1">
        <f t="shared" si="2"/>
        <v>97.35165284078234</v>
      </c>
      <c r="E22" s="9">
        <v>100.763</v>
      </c>
      <c r="F22" s="10"/>
      <c r="G22" s="10"/>
      <c r="H22" s="10"/>
    </row>
    <row r="23" spans="1:8" ht="12.75">
      <c r="A23" s="1">
        <v>4</v>
      </c>
      <c r="B23" s="1">
        <v>856.19</v>
      </c>
      <c r="C23" s="1">
        <f t="shared" si="1"/>
        <v>57.95378214682273</v>
      </c>
      <c r="D23" s="1">
        <f t="shared" si="2"/>
        <v>147.73669090843623</v>
      </c>
      <c r="E23" s="9">
        <v>148.176</v>
      </c>
      <c r="F23" s="10"/>
      <c r="G23" s="10"/>
      <c r="H23" s="10"/>
    </row>
    <row r="24" spans="1:8" ht="12.75">
      <c r="A24" s="1">
        <v>5</v>
      </c>
      <c r="B24" s="1">
        <v>1056.31</v>
      </c>
      <c r="C24" s="1">
        <f t="shared" si="1"/>
        <v>100.5608322476908</v>
      </c>
      <c r="D24" s="1">
        <f t="shared" si="2"/>
        <v>105.04189120056294</v>
      </c>
      <c r="E24" s="9">
        <v>105.682</v>
      </c>
      <c r="F24" s="10"/>
      <c r="G24" s="10"/>
      <c r="H24" s="10"/>
    </row>
    <row r="25" spans="1:8" ht="12.75">
      <c r="A25" s="1">
        <v>6</v>
      </c>
      <c r="B25" s="1">
        <v>2416.31</v>
      </c>
      <c r="C25" s="1">
        <f t="shared" si="1"/>
        <v>131.88497717780223</v>
      </c>
      <c r="D25" s="1">
        <f t="shared" si="2"/>
        <v>183.21343732292</v>
      </c>
      <c r="E25" s="9">
        <v>184.494</v>
      </c>
      <c r="F25" s="10"/>
      <c r="G25" s="10"/>
      <c r="H25" s="10"/>
    </row>
    <row r="26" spans="1:8" ht="12.75">
      <c r="A26" s="1">
        <v>7</v>
      </c>
      <c r="B26" s="1">
        <v>2683.69</v>
      </c>
      <c r="C26" s="1">
        <f t="shared" si="1"/>
        <v>251.87581137869378</v>
      </c>
      <c r="D26" s="1">
        <f t="shared" si="2"/>
        <v>106.54814312300469</v>
      </c>
      <c r="E26" s="9">
        <v>106.291</v>
      </c>
      <c r="F26" s="10"/>
      <c r="G26" s="10"/>
      <c r="H26" s="10"/>
    </row>
    <row r="27" spans="1:8" ht="12.75">
      <c r="A27" s="1">
        <v>8</v>
      </c>
      <c r="B27" s="1">
        <v>450</v>
      </c>
      <c r="C27" s="1">
        <f t="shared" si="1"/>
        <v>240.50907475540893</v>
      </c>
      <c r="D27" s="1">
        <f t="shared" si="2"/>
        <v>18.71031271720776</v>
      </c>
      <c r="E27" s="9">
        <v>18.293</v>
      </c>
      <c r="G27" s="9"/>
      <c r="H27" s="9"/>
    </row>
    <row r="28" spans="1:8" ht="12.75">
      <c r="A28" s="1">
        <v>9</v>
      </c>
      <c r="B28" s="1">
        <v>3150</v>
      </c>
      <c r="C28" s="1">
        <f t="shared" si="1"/>
        <v>82.45989686529337</v>
      </c>
      <c r="D28" s="1">
        <f t="shared" si="2"/>
        <v>382.0038733671769</v>
      </c>
      <c r="E28" s="9">
        <v>391.526</v>
      </c>
      <c r="F28" s="9"/>
      <c r="G28" s="9"/>
      <c r="H28" s="9"/>
    </row>
    <row r="29" spans="1:5" ht="12.75">
      <c r="A29" s="1">
        <v>10</v>
      </c>
      <c r="B29" s="1">
        <v>8750</v>
      </c>
      <c r="C29" s="1">
        <f t="shared" si="1"/>
        <v>155.80603813043885</v>
      </c>
      <c r="D29" s="1">
        <f t="shared" si="2"/>
        <v>561.5956932731073</v>
      </c>
      <c r="E29" s="9">
        <v>562.84</v>
      </c>
    </row>
    <row r="30" spans="1:5" ht="12.75">
      <c r="A30" s="1">
        <v>11</v>
      </c>
      <c r="B30" s="1">
        <v>15275</v>
      </c>
      <c r="C30" s="1">
        <f t="shared" si="1"/>
        <v>213.52365561880376</v>
      </c>
      <c r="D30" s="1">
        <f t="shared" si="2"/>
        <v>715.3774112630367</v>
      </c>
      <c r="E30" s="9">
        <v>715.458</v>
      </c>
    </row>
    <row r="31" spans="1:5" ht="12.75">
      <c r="A31" s="11"/>
      <c r="B31" s="11"/>
      <c r="C31" s="11"/>
      <c r="D31" s="11">
        <f>SUM(D20:D30)</f>
        <v>2722.7259374222854</v>
      </c>
      <c r="E31" s="11">
        <f>SUM(E20:E30)</f>
        <v>2739.434</v>
      </c>
    </row>
    <row r="32" spans="1:5" ht="12.75">
      <c r="A32" s="11"/>
      <c r="B32" s="11"/>
      <c r="C32" s="11"/>
      <c r="D32" s="11"/>
      <c r="E32" s="12"/>
    </row>
    <row r="33" spans="1:5" ht="12.75">
      <c r="A33" s="11"/>
      <c r="B33" s="11"/>
      <c r="C33" s="11"/>
      <c r="D33" s="11"/>
      <c r="E33" s="12"/>
    </row>
    <row r="34" spans="1:13" ht="12.75">
      <c r="A34" s="8" t="s">
        <v>0</v>
      </c>
      <c r="B34" s="8">
        <v>1</v>
      </c>
      <c r="C34" s="8">
        <v>2</v>
      </c>
      <c r="D34" s="8">
        <v>3</v>
      </c>
      <c r="E34" s="8">
        <v>4</v>
      </c>
      <c r="F34" s="8">
        <v>5</v>
      </c>
      <c r="G34" s="8">
        <v>6</v>
      </c>
      <c r="H34" s="8">
        <v>7</v>
      </c>
      <c r="I34" s="8">
        <v>8</v>
      </c>
      <c r="J34" s="8">
        <v>9</v>
      </c>
      <c r="K34" s="8">
        <v>10</v>
      </c>
      <c r="L34" s="8">
        <v>11</v>
      </c>
      <c r="M34" s="25" t="s">
        <v>32</v>
      </c>
    </row>
    <row r="35" spans="1:12" ht="12.75">
      <c r="A35" s="1" t="s">
        <v>29</v>
      </c>
      <c r="B35" s="1">
        <v>7312.5</v>
      </c>
      <c r="C35" s="1">
        <v>562.5</v>
      </c>
      <c r="D35" s="1">
        <v>1540</v>
      </c>
      <c r="E35" s="1">
        <v>856.19</v>
      </c>
      <c r="F35" s="1">
        <v>1056.31</v>
      </c>
      <c r="G35" s="1">
        <v>2416.31</v>
      </c>
      <c r="H35" s="1">
        <v>2683.69</v>
      </c>
      <c r="I35" s="1">
        <v>450</v>
      </c>
      <c r="J35" s="1">
        <v>3150</v>
      </c>
      <c r="K35" s="1">
        <v>8750</v>
      </c>
      <c r="L35" s="1">
        <v>15275</v>
      </c>
    </row>
    <row r="36" spans="1:13" ht="12.75">
      <c r="A36" s="11" t="s">
        <v>30</v>
      </c>
      <c r="B36" s="9">
        <v>337.721</v>
      </c>
      <c r="C36" s="9">
        <v>68.19</v>
      </c>
      <c r="D36" s="9">
        <v>100.763</v>
      </c>
      <c r="E36" s="9">
        <v>148.176</v>
      </c>
      <c r="F36" s="9">
        <v>105.682</v>
      </c>
      <c r="G36" s="9">
        <v>184.494</v>
      </c>
      <c r="H36" s="9">
        <v>106.291</v>
      </c>
      <c r="I36" s="9">
        <v>18.293</v>
      </c>
      <c r="J36" s="9">
        <v>391.526</v>
      </c>
      <c r="K36" s="9">
        <v>562.84</v>
      </c>
      <c r="L36" s="9">
        <v>715.458</v>
      </c>
      <c r="M36" s="11">
        <f>SUM(B36:L36)</f>
        <v>2739.434</v>
      </c>
    </row>
    <row r="37" spans="1:13" ht="12.75">
      <c r="A37" s="11" t="s">
        <v>31</v>
      </c>
      <c r="B37" s="11">
        <v>337.193</v>
      </c>
      <c r="C37" s="11">
        <v>67.954</v>
      </c>
      <c r="D37" s="11">
        <v>97.352</v>
      </c>
      <c r="E37" s="12">
        <v>147.737</v>
      </c>
      <c r="F37" s="9">
        <v>105.042</v>
      </c>
      <c r="G37" s="9">
        <v>183.213</v>
      </c>
      <c r="H37" s="9">
        <v>106.548</v>
      </c>
      <c r="I37" s="9">
        <v>18.71</v>
      </c>
      <c r="J37" s="9">
        <v>382.004</v>
      </c>
      <c r="K37" s="9">
        <v>561.596</v>
      </c>
      <c r="L37" s="9">
        <v>715.458</v>
      </c>
      <c r="M37" s="9">
        <v>2739.434</v>
      </c>
    </row>
    <row r="38" spans="1:5" ht="12.75">
      <c r="A38" s="11"/>
      <c r="B38" s="11"/>
      <c r="C38" s="11"/>
      <c r="D38" s="11"/>
      <c r="E38" s="12"/>
    </row>
    <row r="39" spans="1:5" ht="12.75">
      <c r="A39" s="11"/>
      <c r="B39" s="11"/>
      <c r="C39" s="11"/>
      <c r="D39" s="11"/>
      <c r="E39" s="12"/>
    </row>
    <row r="40" spans="1:5" ht="12.75">
      <c r="A40" s="13"/>
      <c r="B40" s="13"/>
      <c r="C40" s="13"/>
      <c r="D40" s="13"/>
      <c r="E40" s="13"/>
    </row>
    <row r="41" spans="1:5" ht="12.75">
      <c r="A41" s="13"/>
      <c r="B41" s="13"/>
      <c r="C41" s="13"/>
      <c r="D41" s="13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3"/>
      <c r="C43" s="13"/>
      <c r="D43" s="13"/>
      <c r="E43" s="13"/>
    </row>
    <row r="44" spans="1:5" ht="12.75">
      <c r="A44" s="13"/>
      <c r="B44" s="13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3"/>
      <c r="C46" s="13"/>
      <c r="D46" s="13"/>
      <c r="E46" s="13"/>
    </row>
    <row r="47" spans="1:5" ht="12.75">
      <c r="A47" s="13"/>
      <c r="B47" s="13"/>
      <c r="C47" s="13"/>
      <c r="D47" s="13"/>
      <c r="E47" s="13"/>
    </row>
    <row r="48" spans="1:5" ht="12.75">
      <c r="A48" s="13"/>
      <c r="B48" s="13"/>
      <c r="C48" s="13"/>
      <c r="D48" s="13"/>
      <c r="E48" s="13"/>
    </row>
    <row r="49" spans="1:5" ht="12.75">
      <c r="A49" s="13"/>
      <c r="B49" s="13"/>
      <c r="C49" s="13"/>
      <c r="D49" s="13"/>
      <c r="E49" s="13"/>
    </row>
    <row r="50" spans="1:5" ht="12.75">
      <c r="A50" s="13"/>
      <c r="B50" s="13"/>
      <c r="C50" s="13"/>
      <c r="D50" s="13"/>
      <c r="E50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0"/>
  <sheetViews>
    <sheetView workbookViewId="0" topLeftCell="A7">
      <selection activeCell="A32" sqref="A32:L35"/>
    </sheetView>
  </sheetViews>
  <sheetFormatPr defaultColWidth="9.140625" defaultRowHeight="12.75"/>
  <cols>
    <col min="1" max="10" width="12.7109375" style="0" customWidth="1"/>
  </cols>
  <sheetData>
    <row r="2" spans="1:8" ht="12.75">
      <c r="A2" s="1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/>
    </row>
    <row r="4" spans="1:8" ht="12.75">
      <c r="A4" s="1">
        <v>1</v>
      </c>
      <c r="B4" s="1">
        <v>7875</v>
      </c>
      <c r="C4" s="1">
        <v>675</v>
      </c>
      <c r="D4" s="1">
        <v>150</v>
      </c>
      <c r="E4" s="1">
        <v>449.62</v>
      </c>
      <c r="F4" s="1">
        <v>70.58</v>
      </c>
      <c r="G4" s="1">
        <f aca="true" t="shared" si="0" ref="G4:G13">((C4-E4)-(D4-F4))/(LN((C4-E4)/(D4-F4)))</f>
        <v>139.9374234328664</v>
      </c>
      <c r="H4" s="1"/>
    </row>
    <row r="5" spans="1:8" ht="12.75">
      <c r="A5" s="1">
        <v>2</v>
      </c>
      <c r="B5" s="1">
        <v>1540</v>
      </c>
      <c r="C5" s="1">
        <v>590</v>
      </c>
      <c r="D5" s="1">
        <v>450</v>
      </c>
      <c r="E5" s="1">
        <v>445.2</v>
      </c>
      <c r="F5" s="1">
        <v>386.48</v>
      </c>
      <c r="G5" s="1">
        <f t="shared" si="0"/>
        <v>98.64093674960698</v>
      </c>
      <c r="H5" s="1"/>
    </row>
    <row r="6" spans="1:8" ht="12.75">
      <c r="A6" s="1">
        <v>3</v>
      </c>
      <c r="B6" s="1">
        <v>1912.5</v>
      </c>
      <c r="C6" s="1">
        <v>540</v>
      </c>
      <c r="D6" s="1">
        <v>115</v>
      </c>
      <c r="E6" s="1">
        <v>359.48</v>
      </c>
      <c r="F6" s="1">
        <v>70.58</v>
      </c>
      <c r="G6" s="1">
        <f t="shared" si="0"/>
        <v>97.06509967255897</v>
      </c>
      <c r="H6" s="1"/>
    </row>
    <row r="7" spans="1:8" ht="12.75">
      <c r="A7" s="1">
        <v>4</v>
      </c>
      <c r="B7" s="1">
        <v>3048.173</v>
      </c>
      <c r="C7" s="1">
        <v>430</v>
      </c>
      <c r="D7" s="1">
        <v>379.2</v>
      </c>
      <c r="E7" s="1">
        <v>395.6</v>
      </c>
      <c r="F7" s="1">
        <v>240.1</v>
      </c>
      <c r="G7" s="1">
        <f t="shared" si="0"/>
        <v>74.93898943364128</v>
      </c>
      <c r="H7" s="1"/>
    </row>
    <row r="8" spans="1:8" ht="12.75">
      <c r="A8" s="1">
        <v>5</v>
      </c>
      <c r="B8" s="1">
        <v>2051.827</v>
      </c>
      <c r="C8" s="1">
        <v>379.2</v>
      </c>
      <c r="D8" s="1">
        <v>345</v>
      </c>
      <c r="E8" s="1">
        <v>140</v>
      </c>
      <c r="F8" s="1">
        <v>80</v>
      </c>
      <c r="G8" s="1">
        <f t="shared" si="0"/>
        <v>251.8798144213308</v>
      </c>
      <c r="H8" s="1"/>
    </row>
    <row r="9" spans="1:8" ht="12.75">
      <c r="A9" s="1">
        <v>6</v>
      </c>
      <c r="B9" s="1">
        <v>276.923</v>
      </c>
      <c r="C9" s="1">
        <v>400</v>
      </c>
      <c r="D9" s="1">
        <v>376.92</v>
      </c>
      <c r="E9" s="1">
        <v>140</v>
      </c>
      <c r="F9" s="1">
        <v>138.05</v>
      </c>
      <c r="G9" s="1">
        <f t="shared" si="0"/>
        <v>249.28576583198796</v>
      </c>
      <c r="H9" s="1"/>
    </row>
    <row r="10" spans="1:8" ht="12.75">
      <c r="A10" s="1">
        <v>7</v>
      </c>
      <c r="B10" s="1">
        <v>3323.077</v>
      </c>
      <c r="C10" s="1">
        <v>376.92</v>
      </c>
      <c r="D10" s="1">
        <v>100</v>
      </c>
      <c r="E10" s="1">
        <v>240.1</v>
      </c>
      <c r="F10" s="1">
        <v>70.58</v>
      </c>
      <c r="G10" s="1">
        <f t="shared" si="0"/>
        <v>69.87676999263782</v>
      </c>
      <c r="H10" s="1"/>
    </row>
    <row r="11" spans="1:8" ht="12.75">
      <c r="A11" s="1">
        <v>8</v>
      </c>
      <c r="B11" s="1">
        <v>8252.795</v>
      </c>
      <c r="C11" s="1">
        <v>300</v>
      </c>
      <c r="D11" s="1">
        <v>233.98</v>
      </c>
      <c r="E11" s="1">
        <v>138.05</v>
      </c>
      <c r="F11" s="1">
        <v>80</v>
      </c>
      <c r="G11" s="1">
        <f t="shared" si="0"/>
        <v>157.9314843036786</v>
      </c>
      <c r="H11" s="1"/>
    </row>
    <row r="12" spans="1:8" ht="12.75">
      <c r="A12" s="1">
        <v>9</v>
      </c>
      <c r="B12" s="1">
        <v>497.205</v>
      </c>
      <c r="C12" s="1">
        <v>233.98</v>
      </c>
      <c r="D12" s="1">
        <v>230</v>
      </c>
      <c r="E12" s="1">
        <v>70.58</v>
      </c>
      <c r="F12" s="1">
        <v>60</v>
      </c>
      <c r="G12" s="1">
        <f t="shared" si="0"/>
        <v>166.67822207905914</v>
      </c>
      <c r="H12" s="1"/>
    </row>
    <row r="13" spans="1:8" ht="12.75">
      <c r="A13" s="1">
        <v>10</v>
      </c>
      <c r="B13" s="1">
        <v>12354.045</v>
      </c>
      <c r="C13" s="1">
        <v>801</v>
      </c>
      <c r="D13" s="1">
        <v>800</v>
      </c>
      <c r="E13" s="1">
        <v>710</v>
      </c>
      <c r="F13" s="1">
        <v>447.15</v>
      </c>
      <c r="G13" s="1">
        <f t="shared" si="0"/>
        <v>193.22106122431</v>
      </c>
      <c r="H13" s="1"/>
    </row>
    <row r="14" spans="1:8" ht="12.75">
      <c r="A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s="4" customFormat="1" ht="3.75" customHeight="1">
      <c r="A16" s="3"/>
      <c r="B16" s="3"/>
      <c r="C16" s="3"/>
      <c r="D16" s="3"/>
      <c r="E16" s="3"/>
      <c r="F16" s="3"/>
      <c r="G16" s="3"/>
      <c r="H16" s="3"/>
    </row>
    <row r="17" spans="1:8" ht="12.75">
      <c r="A17" s="11"/>
      <c r="B17" s="1"/>
      <c r="C17" s="1"/>
      <c r="D17" s="1"/>
      <c r="E17" s="1"/>
      <c r="F17" s="1"/>
      <c r="G17" s="1"/>
      <c r="H17" s="1"/>
    </row>
    <row r="18" spans="1:9" ht="12.75">
      <c r="A18" s="5" t="s">
        <v>0</v>
      </c>
      <c r="B18" s="5" t="s">
        <v>1</v>
      </c>
      <c r="C18" s="5" t="s">
        <v>6</v>
      </c>
      <c r="D18" s="6" t="s">
        <v>7</v>
      </c>
      <c r="E18" s="5" t="s">
        <v>8</v>
      </c>
      <c r="F18" s="5"/>
      <c r="G18" s="5"/>
      <c r="H18" s="5"/>
      <c r="I18" s="7"/>
    </row>
    <row r="19" spans="1:8" ht="12.75">
      <c r="A19" s="8"/>
      <c r="B19" s="8" t="s">
        <v>9</v>
      </c>
      <c r="C19" s="8"/>
      <c r="D19" s="8" t="s">
        <v>10</v>
      </c>
      <c r="E19" s="8" t="s">
        <v>28</v>
      </c>
      <c r="F19" s="5"/>
      <c r="G19" s="5"/>
      <c r="H19" s="5"/>
    </row>
    <row r="20" spans="1:5" ht="12.75">
      <c r="A20" s="1">
        <v>1</v>
      </c>
      <c r="B20" s="1">
        <v>7875</v>
      </c>
      <c r="C20" s="1">
        <f aca="true" t="shared" si="1" ref="C20:C29">G4</f>
        <v>139.9374234328664</v>
      </c>
      <c r="D20" s="1">
        <f aca="true" t="shared" si="2" ref="D20:D29">B20/(0.1*C20)</f>
        <v>562.751536137719</v>
      </c>
      <c r="E20" s="10">
        <v>600.877</v>
      </c>
    </row>
    <row r="21" spans="1:5" ht="12.75">
      <c r="A21" s="1">
        <v>2</v>
      </c>
      <c r="B21" s="1">
        <v>1540</v>
      </c>
      <c r="C21" s="1">
        <f t="shared" si="1"/>
        <v>98.64093674960698</v>
      </c>
      <c r="D21" s="1">
        <f t="shared" si="2"/>
        <v>156.12179392711775</v>
      </c>
      <c r="E21" s="10">
        <v>146.468</v>
      </c>
    </row>
    <row r="22" spans="1:5" ht="12.75">
      <c r="A22" s="1">
        <v>3</v>
      </c>
      <c r="B22" s="1">
        <v>1912.5</v>
      </c>
      <c r="C22" s="1">
        <f t="shared" si="1"/>
        <v>97.06509967255897</v>
      </c>
      <c r="D22" s="1">
        <f t="shared" si="2"/>
        <v>197.03271376134774</v>
      </c>
      <c r="E22" s="10">
        <v>219.891</v>
      </c>
    </row>
    <row r="23" spans="1:5" ht="12.75">
      <c r="A23" s="1">
        <v>4</v>
      </c>
      <c r="B23" s="1">
        <v>3048.173</v>
      </c>
      <c r="C23" s="1">
        <f t="shared" si="1"/>
        <v>74.93898943364128</v>
      </c>
      <c r="D23" s="1">
        <f t="shared" si="2"/>
        <v>406.75395051853036</v>
      </c>
      <c r="E23" s="10">
        <v>350.576</v>
      </c>
    </row>
    <row r="24" spans="1:5" ht="12.75">
      <c r="A24" s="1">
        <v>5</v>
      </c>
      <c r="B24" s="1">
        <v>2051.827</v>
      </c>
      <c r="C24" s="1">
        <f t="shared" si="1"/>
        <v>251.8798144213308</v>
      </c>
      <c r="D24" s="1">
        <f t="shared" si="2"/>
        <v>81.46055708012457</v>
      </c>
      <c r="E24" s="10">
        <v>81.432</v>
      </c>
    </row>
    <row r="25" spans="1:5" ht="12.75">
      <c r="A25" s="1">
        <v>6</v>
      </c>
      <c r="B25" s="1">
        <v>276.923</v>
      </c>
      <c r="C25" s="1">
        <f t="shared" si="1"/>
        <v>249.28576583198796</v>
      </c>
      <c r="D25" s="1">
        <f t="shared" si="2"/>
        <v>11.108656728785661</v>
      </c>
      <c r="E25" s="10">
        <v>10.884</v>
      </c>
    </row>
    <row r="26" spans="1:5" ht="12.75">
      <c r="A26" s="1">
        <v>7</v>
      </c>
      <c r="B26" s="1">
        <v>3323.077</v>
      </c>
      <c r="C26" s="1">
        <f t="shared" si="1"/>
        <v>69.87676999263782</v>
      </c>
      <c r="D26" s="1">
        <f t="shared" si="2"/>
        <v>475.56247954078555</v>
      </c>
      <c r="E26" s="10">
        <v>409.542</v>
      </c>
    </row>
    <row r="27" spans="1:5" ht="12.75">
      <c r="A27" s="1">
        <v>8</v>
      </c>
      <c r="B27" s="1">
        <v>8252.795</v>
      </c>
      <c r="C27" s="1">
        <f t="shared" si="1"/>
        <v>157.9314843036786</v>
      </c>
      <c r="D27" s="1">
        <f t="shared" si="2"/>
        <v>522.5554002982149</v>
      </c>
      <c r="E27" s="9">
        <v>523.615</v>
      </c>
    </row>
    <row r="28" spans="1:5" ht="12.75">
      <c r="A28" s="1">
        <v>9</v>
      </c>
      <c r="B28" s="1">
        <v>497.205</v>
      </c>
      <c r="C28" s="1">
        <f t="shared" si="1"/>
        <v>166.67822207905914</v>
      </c>
      <c r="D28" s="1">
        <f t="shared" si="2"/>
        <v>29.83023179621899</v>
      </c>
      <c r="E28" s="1">
        <v>30.483</v>
      </c>
    </row>
    <row r="29" spans="1:5" ht="12.75">
      <c r="A29" s="1">
        <v>10</v>
      </c>
      <c r="B29" s="1">
        <v>12354.045</v>
      </c>
      <c r="C29" s="1">
        <f t="shared" si="1"/>
        <v>193.22106122431</v>
      </c>
      <c r="D29" s="1">
        <f t="shared" si="2"/>
        <v>639.3736232334533</v>
      </c>
      <c r="E29" s="1">
        <v>639.251</v>
      </c>
    </row>
    <row r="30" spans="1:5" ht="12.75">
      <c r="A30" s="1"/>
      <c r="C30" s="1"/>
      <c r="D30" s="1">
        <f>SUM(D20:D29)</f>
        <v>3082.5509430222974</v>
      </c>
      <c r="E30" s="9">
        <f>SUM(E20:E29)</f>
        <v>3013.0190000000002</v>
      </c>
    </row>
    <row r="31" spans="1:5" ht="12.75">
      <c r="A31" s="11"/>
      <c r="B31" s="11"/>
      <c r="C31" s="11"/>
      <c r="D31" s="11"/>
      <c r="E31" s="11"/>
    </row>
    <row r="32" spans="1:12" ht="12.75">
      <c r="A32" s="8" t="s">
        <v>0</v>
      </c>
      <c r="B32" s="8">
        <v>1</v>
      </c>
      <c r="C32" s="8">
        <v>2</v>
      </c>
      <c r="D32" s="8">
        <v>3</v>
      </c>
      <c r="E32" s="8">
        <v>4</v>
      </c>
      <c r="F32" s="8">
        <v>5</v>
      </c>
      <c r="G32" s="8">
        <v>6</v>
      </c>
      <c r="H32" s="8">
        <v>7</v>
      </c>
      <c r="I32" s="8">
        <v>8</v>
      </c>
      <c r="J32" s="8">
        <v>9</v>
      </c>
      <c r="K32" s="8">
        <v>10</v>
      </c>
      <c r="L32" s="25" t="s">
        <v>32</v>
      </c>
    </row>
    <row r="33" spans="1:11" ht="12.75">
      <c r="A33" s="1" t="s">
        <v>29</v>
      </c>
      <c r="B33" s="1">
        <v>7875</v>
      </c>
      <c r="C33" s="1">
        <v>1540</v>
      </c>
      <c r="D33" s="1">
        <v>1912.5</v>
      </c>
      <c r="E33" s="1">
        <v>3048.173</v>
      </c>
      <c r="F33" s="1">
        <v>2051.827</v>
      </c>
      <c r="G33" s="1">
        <v>276.923</v>
      </c>
      <c r="H33" s="1">
        <v>3323.077</v>
      </c>
      <c r="I33" s="1">
        <v>8252.795</v>
      </c>
      <c r="J33" s="1">
        <v>497.205</v>
      </c>
      <c r="K33" s="1">
        <v>12354.045</v>
      </c>
    </row>
    <row r="34" spans="1:12" ht="12.75">
      <c r="A34" s="11" t="s">
        <v>30</v>
      </c>
      <c r="B34" s="10">
        <v>600.877</v>
      </c>
      <c r="C34" s="10">
        <v>146.468</v>
      </c>
      <c r="D34" s="10">
        <v>219.891</v>
      </c>
      <c r="E34" s="10">
        <v>350.576</v>
      </c>
      <c r="F34" s="10">
        <v>81.432</v>
      </c>
      <c r="G34" s="10">
        <v>10.884</v>
      </c>
      <c r="H34" s="10">
        <v>409.542</v>
      </c>
      <c r="I34" s="9">
        <v>523.615</v>
      </c>
      <c r="J34" s="1">
        <v>30.483</v>
      </c>
      <c r="K34" s="1">
        <v>639.251</v>
      </c>
      <c r="L34" s="9">
        <f>SUM(B34:K34)</f>
        <v>3013.0190000000002</v>
      </c>
    </row>
    <row r="35" spans="1:12" ht="12.75">
      <c r="A35" s="11" t="s">
        <v>31</v>
      </c>
      <c r="B35" s="11">
        <v>562.752</v>
      </c>
      <c r="C35" s="11">
        <v>156.122</v>
      </c>
      <c r="D35" s="11">
        <v>197.033</v>
      </c>
      <c r="E35" s="12">
        <v>406.754</v>
      </c>
      <c r="F35" s="12">
        <v>81.461</v>
      </c>
      <c r="G35" s="12">
        <v>11.109</v>
      </c>
      <c r="H35" s="12">
        <v>475.562</v>
      </c>
      <c r="I35" s="9">
        <v>522.555</v>
      </c>
      <c r="J35" s="1">
        <v>29.83</v>
      </c>
      <c r="K35" s="1">
        <v>639.374</v>
      </c>
      <c r="L35" s="1">
        <v>3082.551</v>
      </c>
    </row>
    <row r="36" spans="1:5" ht="12.75">
      <c r="A36" s="11"/>
      <c r="B36" s="11"/>
      <c r="C36" s="11"/>
      <c r="D36" s="11"/>
      <c r="E36" s="12"/>
    </row>
    <row r="37" spans="1:5" ht="12.75">
      <c r="A37" s="11"/>
      <c r="B37" s="11"/>
      <c r="C37" s="11"/>
      <c r="D37" s="11"/>
      <c r="E37" s="12"/>
    </row>
    <row r="38" spans="1:5" ht="12.75">
      <c r="A38" s="11"/>
      <c r="B38" s="11"/>
      <c r="C38" s="11"/>
      <c r="D38" s="11"/>
      <c r="E38" s="12"/>
    </row>
    <row r="39" spans="1:5" ht="12.75">
      <c r="A39" s="11"/>
      <c r="B39" s="11"/>
      <c r="C39" s="11"/>
      <c r="D39" s="11"/>
      <c r="E39" s="12"/>
    </row>
    <row r="40" spans="1:5" ht="12.75">
      <c r="A40" s="13"/>
      <c r="B40" s="13"/>
      <c r="C40" s="13"/>
      <c r="D40" s="13"/>
      <c r="E40" s="13"/>
    </row>
    <row r="41" spans="1:5" ht="12.75">
      <c r="A41" s="13"/>
      <c r="B41" s="13"/>
      <c r="C41" s="13"/>
      <c r="D41" s="13"/>
      <c r="E41" s="13"/>
    </row>
    <row r="42" spans="1:5" ht="12.75">
      <c r="A42" s="13"/>
      <c r="B42" s="13"/>
      <c r="C42" s="13"/>
      <c r="D42" s="13"/>
      <c r="E42" s="13"/>
    </row>
    <row r="43" spans="1:5" ht="12.75">
      <c r="A43" s="13"/>
      <c r="B43" s="13"/>
      <c r="C43" s="13"/>
      <c r="D43" s="13"/>
      <c r="E43" s="13"/>
    </row>
    <row r="44" spans="1:5" ht="12.75">
      <c r="A44" s="13"/>
      <c r="B44" s="13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5" ht="12.75">
      <c r="A46" s="13"/>
      <c r="B46" s="13"/>
      <c r="C46" s="13"/>
      <c r="D46" s="13"/>
      <c r="E46" s="13"/>
    </row>
    <row r="47" spans="1:5" ht="12.75">
      <c r="A47" s="13"/>
      <c r="B47" s="13"/>
      <c r="C47" s="13"/>
      <c r="D47" s="13"/>
      <c r="E47" s="13"/>
    </row>
    <row r="48" spans="1:5" ht="12.75">
      <c r="A48" s="13"/>
      <c r="B48" s="13"/>
      <c r="C48" s="13"/>
      <c r="D48" s="13"/>
      <c r="E48" s="13"/>
    </row>
    <row r="49" spans="1:5" ht="12.75">
      <c r="A49" s="13"/>
      <c r="B49" s="13"/>
      <c r="C49" s="13"/>
      <c r="D49" s="13"/>
      <c r="E49" s="13"/>
    </row>
    <row r="50" spans="1:5" ht="12.75">
      <c r="A50" s="13"/>
      <c r="B50" s="13"/>
      <c r="C50" s="13"/>
      <c r="D50" s="13"/>
      <c r="E50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0"/>
  <sheetViews>
    <sheetView workbookViewId="0" topLeftCell="A1">
      <selection activeCell="A3" sqref="A3"/>
    </sheetView>
  </sheetViews>
  <sheetFormatPr defaultColWidth="9.140625" defaultRowHeight="12.75"/>
  <cols>
    <col min="2" max="2" width="9.140625" style="1" customWidth="1"/>
    <col min="3" max="3" width="16.421875" style="1" bestFit="1" customWidth="1"/>
    <col min="4" max="4" width="13.421875" style="1" bestFit="1" customWidth="1"/>
    <col min="5" max="5" width="14.57421875" style="1" bestFit="1" customWidth="1"/>
    <col min="6" max="6" width="9.140625" style="1" customWidth="1"/>
    <col min="7" max="7" width="10.00390625" style="1" bestFit="1" customWidth="1"/>
    <col min="8" max="8" width="10.28125" style="1" bestFit="1" customWidth="1"/>
    <col min="9" max="9" width="9.7109375" style="1" bestFit="1" customWidth="1"/>
    <col min="10" max="10" width="9.28125" style="1" bestFit="1" customWidth="1"/>
    <col min="11" max="11" width="10.140625" style="1" bestFit="1" customWidth="1"/>
    <col min="12" max="12" width="12.00390625" style="0" bestFit="1" customWidth="1"/>
  </cols>
  <sheetData>
    <row r="1" ht="13.5" thickBot="1">
      <c r="C1" s="22" t="s">
        <v>26</v>
      </c>
    </row>
    <row r="3" spans="2:11" ht="12.75">
      <c r="B3" s="3" t="s">
        <v>12</v>
      </c>
      <c r="C3" s="3" t="s">
        <v>13</v>
      </c>
      <c r="D3" s="3" t="s">
        <v>14</v>
      </c>
      <c r="E3" s="3" t="s">
        <v>15</v>
      </c>
      <c r="F3" s="14" t="s">
        <v>16</v>
      </c>
      <c r="G3" s="14" t="s">
        <v>17</v>
      </c>
      <c r="H3" s="14" t="s">
        <v>18</v>
      </c>
      <c r="I3" s="15" t="s">
        <v>19</v>
      </c>
      <c r="J3" s="15" t="s">
        <v>20</v>
      </c>
      <c r="K3" s="15" t="s">
        <v>21</v>
      </c>
    </row>
    <row r="4" spans="2:12" s="17" customFormat="1" ht="12.75">
      <c r="B4" s="16">
        <v>58</v>
      </c>
      <c r="C4" s="16">
        <v>531437.891</v>
      </c>
      <c r="D4" s="16">
        <f>'58 INT'!D29</f>
        <v>2998.2374519356563</v>
      </c>
      <c r="E4" s="16">
        <f>'58 INT'!E29</f>
        <v>3040.3109999999997</v>
      </c>
      <c r="F4" s="18">
        <v>11596.397</v>
      </c>
      <c r="G4" s="18">
        <v>9823.897</v>
      </c>
      <c r="H4" s="18">
        <f aca="true" t="shared" si="0" ref="H4:H9">F4+G4</f>
        <v>21420.294</v>
      </c>
      <c r="I4" s="1">
        <f>5291.9*9</f>
        <v>47627.1</v>
      </c>
      <c r="J4" s="1">
        <f aca="true" t="shared" si="1" ref="J4:J9">77.788*E4</f>
        <v>236499.71206799996</v>
      </c>
      <c r="K4" s="1">
        <f aca="true" t="shared" si="2" ref="K4:K9">(19.75*F4)+(1.861*G4)</f>
        <v>247311.113067</v>
      </c>
      <c r="L4" s="17">
        <f aca="true" t="shared" si="3" ref="L4:L9">SUM(I4:K4)</f>
        <v>531437.9251349999</v>
      </c>
    </row>
    <row r="5" spans="2:12" ht="12.75">
      <c r="B5" s="1">
        <v>72</v>
      </c>
      <c r="C5" s="1">
        <v>529816.0382</v>
      </c>
      <c r="D5" s="1">
        <f>'72 INT'!D29</f>
        <v>3001.789882765109</v>
      </c>
      <c r="E5" s="1">
        <f>'72 INT'!E29</f>
        <v>3018.214</v>
      </c>
      <c r="F5" s="1">
        <v>11600.893</v>
      </c>
      <c r="G5" s="1">
        <v>9828.393</v>
      </c>
      <c r="H5" s="1">
        <f t="shared" si="0"/>
        <v>21429.286</v>
      </c>
      <c r="I5" s="1">
        <f>5291.9*9</f>
        <v>47627.1</v>
      </c>
      <c r="J5" s="1">
        <f t="shared" si="1"/>
        <v>234780.830632</v>
      </c>
      <c r="K5" s="1">
        <f t="shared" si="2"/>
        <v>247408.27612300002</v>
      </c>
      <c r="L5">
        <f t="shared" si="3"/>
        <v>529816.2067549999</v>
      </c>
    </row>
    <row r="6" spans="2:12" ht="12.75">
      <c r="B6" s="1">
        <v>99</v>
      </c>
      <c r="C6" s="1">
        <v>528396.0629</v>
      </c>
      <c r="D6" s="1">
        <f>'99 INT'!D29</f>
        <v>3129.984194777021</v>
      </c>
      <c r="E6" s="1">
        <f>'99 INT'!E29</f>
        <v>3120.803</v>
      </c>
      <c r="F6" s="1">
        <v>11165.913</v>
      </c>
      <c r="G6" s="1">
        <v>9393.42</v>
      </c>
      <c r="H6" s="1">
        <f t="shared" si="0"/>
        <v>20559.333</v>
      </c>
      <c r="I6" s="1">
        <f>5291.9*9</f>
        <v>47627.1</v>
      </c>
      <c r="J6" s="1">
        <f t="shared" si="1"/>
        <v>242761.02376399998</v>
      </c>
      <c r="K6" s="1">
        <f t="shared" si="2"/>
        <v>238007.93637</v>
      </c>
      <c r="L6">
        <f t="shared" si="3"/>
        <v>528396.0601339999</v>
      </c>
    </row>
    <row r="7" spans="2:12" ht="12.75">
      <c r="B7" s="1">
        <v>116</v>
      </c>
      <c r="C7" s="19">
        <v>534783.0335</v>
      </c>
      <c r="D7" s="1">
        <f>'116 INT'!D28</f>
        <v>3209.2757890022376</v>
      </c>
      <c r="E7" s="1">
        <f>'116 INT'!E28</f>
        <v>3237.16</v>
      </c>
      <c r="F7" s="1">
        <v>11287.5</v>
      </c>
      <c r="G7" s="1">
        <v>9515</v>
      </c>
      <c r="H7" s="1">
        <f t="shared" si="0"/>
        <v>20802.5</v>
      </c>
      <c r="I7" s="1">
        <f>5291.9*8</f>
        <v>42335.2</v>
      </c>
      <c r="J7" s="1">
        <f t="shared" si="1"/>
        <v>251812.20208</v>
      </c>
      <c r="K7" s="1">
        <f t="shared" si="2"/>
        <v>240635.54</v>
      </c>
      <c r="L7" s="20">
        <f t="shared" si="3"/>
        <v>534782.94208</v>
      </c>
    </row>
    <row r="8" spans="2:12" ht="12.75">
      <c r="B8" s="1">
        <v>125</v>
      </c>
      <c r="C8" s="24">
        <v>551604.261</v>
      </c>
      <c r="D8" s="1">
        <f>'125 INT'!D29</f>
        <v>3373.1826568963666</v>
      </c>
      <c r="E8" s="1">
        <f>'125 INT'!E29</f>
        <v>3334.3</v>
      </c>
      <c r="F8" s="1">
        <v>11226.479</v>
      </c>
      <c r="G8" s="1">
        <v>9453.979</v>
      </c>
      <c r="H8" s="1">
        <f t="shared" si="0"/>
        <v>20680.458</v>
      </c>
      <c r="I8" s="1">
        <f>5291.9*9</f>
        <v>47627.1</v>
      </c>
      <c r="J8" s="1">
        <f t="shared" si="1"/>
        <v>259368.5284</v>
      </c>
      <c r="K8" s="1">
        <f t="shared" si="2"/>
        <v>239316.81516899998</v>
      </c>
      <c r="L8" s="23">
        <f t="shared" si="3"/>
        <v>546312.443569</v>
      </c>
    </row>
    <row r="9" spans="2:12" ht="12.75">
      <c r="B9" s="1">
        <v>144</v>
      </c>
      <c r="C9" s="1">
        <v>598115.3175</v>
      </c>
      <c r="D9" s="1">
        <f>'144 INT'!D31</f>
        <v>2722.7259374222854</v>
      </c>
      <c r="E9" s="1">
        <f>'144 INT'!E31</f>
        <v>2739.434</v>
      </c>
      <c r="F9" s="1">
        <v>15275</v>
      </c>
      <c r="G9" s="1">
        <v>13502.52</v>
      </c>
      <c r="H9" s="1">
        <f t="shared" si="0"/>
        <v>28777.52</v>
      </c>
      <c r="I9" s="1">
        <f>5291.9*11</f>
        <v>58210.899999999994</v>
      </c>
      <c r="J9" s="1">
        <f t="shared" si="1"/>
        <v>213095.091992</v>
      </c>
      <c r="K9" s="1">
        <f t="shared" si="2"/>
        <v>326809.43972</v>
      </c>
      <c r="L9">
        <f t="shared" si="3"/>
        <v>598115.431712</v>
      </c>
    </row>
    <row r="10" spans="2:12" ht="12.75">
      <c r="B10" s="1">
        <v>169</v>
      </c>
      <c r="C10" s="1">
        <v>550980.328</v>
      </c>
      <c r="D10" s="1">
        <f>'169 INT'!D30</f>
        <v>3082.5509430222974</v>
      </c>
      <c r="E10" s="1">
        <f>'169 INT'!E30</f>
        <v>3013.0190000000002</v>
      </c>
      <c r="F10" s="1">
        <v>12354.045</v>
      </c>
      <c r="G10" s="1">
        <v>10581.54</v>
      </c>
      <c r="H10" s="1">
        <f>F10+G10</f>
        <v>22935.585</v>
      </c>
      <c r="I10" s="1">
        <f>5291.9*10</f>
        <v>52919</v>
      </c>
      <c r="J10" s="1">
        <f>77.788*E10</f>
        <v>234376.721972</v>
      </c>
      <c r="K10" s="1">
        <f>(19.75*F10)+(1.861*G10)</f>
        <v>263684.63469000004</v>
      </c>
      <c r="L10">
        <f>SUM(I10:K10)</f>
        <v>550980.3566620001</v>
      </c>
    </row>
  </sheetData>
  <printOptions/>
  <pageMargins left="0.03937007874015748" right="0.03937007874015748" top="0.03937007874015748" bottom="0.0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dell262</dc:creator>
  <cp:keywords/>
  <dc:description/>
  <cp:lastModifiedBy>dell262</cp:lastModifiedBy>
  <cp:lastPrinted>2004-11-26T02:54:43Z</cp:lastPrinted>
  <dcterms:created xsi:type="dcterms:W3CDTF">2004-11-24T05:45:14Z</dcterms:created>
  <dcterms:modified xsi:type="dcterms:W3CDTF">2004-11-30T03:30:51Z</dcterms:modified>
  <cp:category/>
  <cp:version/>
  <cp:contentType/>
  <cp:contentStatus/>
</cp:coreProperties>
</file>