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400" activeTab="7"/>
  </bookViews>
  <sheets>
    <sheet name="EX1" sheetId="1" r:id="rId1"/>
    <sheet name="67INT" sheetId="2" r:id="rId2"/>
    <sheet name="134INT" sheetId="3" r:id="rId3"/>
    <sheet name="208INT" sheetId="4" r:id="rId4"/>
    <sheet name="268INT" sheetId="5" r:id="rId5"/>
    <sheet name="278INT" sheetId="6" r:id="rId6"/>
    <sheet name="324IN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<sst xmlns="http://schemas.openxmlformats.org/spreadsheetml/2006/main" count="168" uniqueCount="34">
  <si>
    <t>HE</t>
  </si>
  <si>
    <t>LOAD</t>
  </si>
  <si>
    <t>HOT in</t>
  </si>
  <si>
    <t>HOT out</t>
  </si>
  <si>
    <t>COLD out</t>
  </si>
  <si>
    <t>COLD in</t>
  </si>
  <si>
    <t>LMTD</t>
  </si>
  <si>
    <t>AREA</t>
  </si>
  <si>
    <t>MJ/hr</t>
  </si>
  <si>
    <t>h1</t>
  </si>
  <si>
    <t>h2</t>
  </si>
  <si>
    <t>U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</si>
  <si>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</si>
  <si>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</si>
  <si>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</si>
  <si>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</si>
  <si>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</si>
  <si>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</si>
  <si>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</si>
  <si>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</si>
  <si>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</si>
  <si>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</si>
  <si>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Program</t>
  </si>
  <si>
    <t>EX1_2Z</t>
  </si>
  <si>
    <t>EX1 67 INT</t>
  </si>
  <si>
    <t>total A</t>
  </si>
  <si>
    <t>Q</t>
  </si>
  <si>
    <t>A (prog.)</t>
  </si>
  <si>
    <t>A (cal.)</t>
  </si>
  <si>
    <t>EX1 134 INT</t>
  </si>
  <si>
    <t>EX1 208 INT</t>
  </si>
  <si>
    <t>EX1 268 INT</t>
  </si>
  <si>
    <t>EX1 278 INT</t>
  </si>
  <si>
    <t>EX1 324 INT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</si>
</sst>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12">
    <font>
      <sz val="14"/>
      <name val="Cordia New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Cordia New"/>
      <family val="0"/>
    </font>
    <font>
      <sz val="11.25"/>
      <name val="Arial"/>
      <family val="0"/>
    </font>
    <font>
      <b/>
      <sz val="11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2" borderId="1" xfId="28" applyFill="1" applyBorder="1" applyAlignment="1">
      <alignment horizontal="center"/>
      <protection/>
    </xf>
    <xf numFmtId="0" fontId="1" fillId="0" borderId="0" xfId="28">
      <alignment/>
      <protection/>
    </xf>
    <xf numFmtId="0" fontId="1" fillId="0" borderId="0" xfId="28" applyAlignment="1">
      <alignment horizontal="center"/>
      <protection/>
    </xf>
    <xf numFmtId="0" fontId="1" fillId="3" borderId="0" xfId="28" applyFill="1" applyAlignment="1">
      <alignment horizontal="center"/>
      <protection/>
    </xf>
    <xf numFmtId="0" fontId="1" fillId="3" borderId="0" xfId="28" applyFill="1">
      <alignment/>
      <protection/>
    </xf>
    <xf numFmtId="0" fontId="1" fillId="0" borderId="0" xfId="28" applyBorder="1" applyAlignment="1">
      <alignment horizontal="center"/>
      <protection/>
    </xf>
    <xf numFmtId="0" fontId="1" fillId="0" borderId="1" xfId="28" applyBorder="1" applyAlignment="1">
      <alignment horizontal="center"/>
      <protection/>
    </xf>
    <xf numFmtId="0" fontId="1" fillId="0" borderId="0" xfId="28" applyFill="1" applyAlignment="1">
      <alignment horizontal="center"/>
      <protection/>
    </xf>
    <xf numFmtId="0" fontId="1" fillId="0" borderId="0" xfId="28" applyBorder="1">
      <alignment/>
      <protection/>
    </xf>
    <xf numFmtId="0" fontId="1" fillId="0" borderId="0" xfId="0" applyFont="1" applyAlignment="1">
      <alignment/>
    </xf>
    <xf numFmtId="0" fontId="1" fillId="0" borderId="0" xfId="28" applyFont="1" applyFill="1" applyBorder="1" applyAlignment="1">
      <alignment horizontal="center"/>
      <protection/>
    </xf>
    <xf numFmtId="0" fontId="1" fillId="0" borderId="0" xfId="28" applyFont="1" applyAlignment="1">
      <alignment horizontal="center"/>
      <protection/>
    </xf>
    <xf numFmtId="0" fontId="1" fillId="3" borderId="0" xfId="27" applyFill="1" applyAlignment="1">
      <alignment horizontal="center"/>
      <protection/>
    </xf>
    <xf numFmtId="0" fontId="4" fillId="4" borderId="0" xfId="27" applyFont="1" applyFill="1" applyAlignment="1">
      <alignment horizontal="center"/>
      <protection/>
    </xf>
    <xf numFmtId="0" fontId="1" fillId="5" borderId="0" xfId="27" applyFill="1" applyAlignment="1">
      <alignment horizontal="center"/>
      <protection/>
    </xf>
    <xf numFmtId="0" fontId="1" fillId="0" borderId="0" xfId="27" applyAlignment="1">
      <alignment horizontal="center"/>
      <protection/>
    </xf>
    <xf numFmtId="0" fontId="1" fillId="0" borderId="0" xfId="27">
      <alignment/>
      <protection/>
    </xf>
    <xf numFmtId="0" fontId="1" fillId="0" borderId="0" xfId="27" applyFill="1" applyAlignment="1">
      <alignment horizontal="center"/>
      <protection/>
    </xf>
    <xf numFmtId="0" fontId="1" fillId="0" borderId="0" xfId="27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" xfId="28" applyBorder="1">
      <alignment/>
      <protection/>
    </xf>
    <xf numFmtId="0" fontId="10" fillId="6" borderId="2" xfId="27" applyFont="1" applyFill="1" applyBorder="1" applyAlignment="1">
      <alignment horizontal="center"/>
      <protection/>
    </xf>
    <xf numFmtId="0" fontId="1" fillId="0" borderId="0" xfId="21">
      <alignment/>
      <protection/>
    </xf>
    <xf numFmtId="0" fontId="1" fillId="0" borderId="1" xfId="2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1" applyFill="1" applyBorder="1" applyAlignment="1">
      <alignment horizontal="center"/>
      <protection/>
    </xf>
    <xf numFmtId="0" fontId="1" fillId="0" borderId="1" xfId="28" applyFont="1" applyBorder="1" applyAlignment="1">
      <alignment horizontal="center"/>
      <protection/>
    </xf>
    <xf numFmtId="0" fontId="1" fillId="6" borderId="3" xfId="21" applyFill="1" applyBorder="1" applyAlignment="1">
      <alignment horizontal="center"/>
      <protection/>
    </xf>
    <xf numFmtId="0" fontId="1" fillId="6" borderId="3" xfId="21" applyFont="1" applyFill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REA_EX1_1Z" xfId="21"/>
    <cellStyle name="Percent" xfId="22"/>
    <cellStyle name="เครื่องหมายจุลภาค [0]_AREA_4S1_2Z" xfId="23"/>
    <cellStyle name="เครื่องหมายจุลภาค_AREA_4S1_2Z" xfId="24"/>
    <cellStyle name="เครื่องหมายสกุลเงิน [0]_AREA_4S1_2Z" xfId="25"/>
    <cellStyle name="เครื่องหมายสกุลเงิน_AREA_4S1_2Z" xfId="26"/>
    <cellStyle name="ปกติ_AREA_4S1_2Z" xfId="27"/>
    <cellStyle name="ปกติ_AREA_7S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Sheet1!$A$4:$A$9</c:f>
              <c:numCache/>
            </c:numRef>
          </c:xVal>
          <c:yVal>
            <c:numRef>
              <c:f>Sheet1!$D$4:$D$9</c:f>
              <c:numCache/>
            </c:numRef>
          </c:yVal>
          <c:smooth val="0"/>
        </c:ser>
        <c:axId val="50423652"/>
        <c:axId val="51159685"/>
      </c:scatterChart>
      <c:val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59685"/>
        <c:crosses val="autoZero"/>
        <c:crossBetween val="midCat"/>
        <c:dispUnits/>
      </c:valAx>
      <c:valAx>
        <c:axId val="511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Sheet1!$A$4:$A$9</c:f>
              <c:numCache/>
            </c:numRef>
          </c:xVal>
          <c:yVal>
            <c:numRef>
              <c:f>Sheet1!$B$4:$B$9</c:f>
              <c:numCache/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Sheet1!$A$4:$A$9</c:f>
              <c:numCache/>
            </c:numRef>
          </c:xVal>
          <c:yVal>
            <c:numRef>
              <c:f>Sheet1!$I$4:$I$9</c:f>
              <c:numCache/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Sheet1!$H$4:$H$9</c:f>
              <c:numCache/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Sheet1!$J$4:$J$9</c:f>
              <c:numCache/>
            </c:numRef>
          </c:yVal>
          <c:smooth val="0"/>
        </c:ser>
        <c:axId val="57783982"/>
        <c:axId val="50293791"/>
      </c:scatterChart>
      <c:val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93791"/>
        <c:crosses val="autoZero"/>
        <c:crossBetween val="midCat"/>
        <c:dispUnits/>
      </c:val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</xdr:row>
      <xdr:rowOff>247650</xdr:rowOff>
    </xdr:from>
    <xdr:to>
      <xdr:col>8</xdr:col>
      <xdr:colOff>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762000" y="1828800"/>
        <a:ext cx="53911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27</xdr:row>
      <xdr:rowOff>19050</xdr:rowOff>
    </xdr:from>
    <xdr:to>
      <xdr:col>8</xdr:col>
      <xdr:colOff>0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752475" y="6572250"/>
        <a:ext cx="54006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7"/>
  <sheetViews>
    <sheetView workbookViewId="0" topLeftCell="A13">
      <selection activeCell="D32" sqref="D32"/>
    </sheetView>
  </sheetViews>
  <sheetFormatPr defaultColWidth="9.140625" defaultRowHeight="21.75"/>
  <cols>
    <col min="1" max="1" width="9.140625" style="23" customWidth="1"/>
    <col min="2" max="2" width="11.140625" style="25" bestFit="1" customWidth="1"/>
    <col min="3" max="3" width="8.00390625" style="25" bestFit="1" customWidth="1"/>
    <col min="4" max="4" width="9.00390625" style="25" bestFit="1" customWidth="1"/>
    <col min="5" max="5" width="8.00390625" style="25" bestFit="1" customWidth="1"/>
    <col min="6" max="7" width="9.00390625" style="25" bestFit="1" customWidth="1"/>
    <col min="8" max="8" width="8.00390625" style="25" bestFit="1" customWidth="1"/>
    <col min="9" max="10" width="7.00390625" style="25" bestFit="1" customWidth="1"/>
    <col min="11" max="12" width="8.00390625" style="25" bestFit="1" customWidth="1"/>
    <col min="13" max="13" width="9.00390625" style="25" bestFit="1" customWidth="1"/>
    <col min="14" max="14" width="9.140625" style="25" customWidth="1"/>
    <col min="15" max="16384" width="9.140625" style="23" customWidth="1"/>
  </cols>
  <sheetData>
    <row r="3" ht="12.75">
      <c r="B3" s="28" t="s">
        <v>24</v>
      </c>
    </row>
    <row r="4" spans="2:13" ht="12.75">
      <c r="B4" s="24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27" t="s">
        <v>25</v>
      </c>
    </row>
    <row r="5" spans="2:13" ht="12.75">
      <c r="B5" s="25" t="s">
        <v>26</v>
      </c>
      <c r="C5" s="3">
        <v>2203.2</v>
      </c>
      <c r="D5" s="3">
        <v>9899.2</v>
      </c>
      <c r="E5" s="3">
        <v>10645.2</v>
      </c>
      <c r="F5" s="3">
        <v>4757.3</v>
      </c>
      <c r="G5" s="3">
        <v>6453.54</v>
      </c>
      <c r="H5" s="3">
        <v>7526.16</v>
      </c>
      <c r="I5" s="3">
        <v>579.36</v>
      </c>
      <c r="J5" s="3">
        <v>869.04</v>
      </c>
      <c r="K5" s="3">
        <v>742.44</v>
      </c>
      <c r="L5" s="3">
        <v>2969.76</v>
      </c>
      <c r="M5" s="3"/>
    </row>
    <row r="6" spans="2:13" ht="12.75">
      <c r="B6" s="26" t="s">
        <v>27</v>
      </c>
      <c r="C6" s="3">
        <v>597.945</v>
      </c>
      <c r="D6" s="3">
        <v>1486.448</v>
      </c>
      <c r="E6" s="3">
        <v>233.644</v>
      </c>
      <c r="F6" s="3">
        <v>1586.431</v>
      </c>
      <c r="G6" s="3">
        <v>1676.968</v>
      </c>
      <c r="H6" s="3">
        <v>449.834</v>
      </c>
      <c r="I6" s="3">
        <v>274.66</v>
      </c>
      <c r="J6" s="3">
        <v>51.11</v>
      </c>
      <c r="K6" s="3">
        <v>268.314</v>
      </c>
      <c r="L6" s="3">
        <v>900.078</v>
      </c>
      <c r="M6" s="3">
        <f>SUM(C6:L6)</f>
        <v>7525.432000000001</v>
      </c>
    </row>
    <row r="7" spans="2:13" ht="12.75">
      <c r="B7" s="26" t="s">
        <v>28</v>
      </c>
      <c r="C7" s="3">
        <v>421.078</v>
      </c>
      <c r="D7" s="3">
        <v>1260.214</v>
      </c>
      <c r="E7" s="3">
        <v>234.304</v>
      </c>
      <c r="F7" s="3">
        <v>1476.483</v>
      </c>
      <c r="G7" s="3">
        <v>1639.087</v>
      </c>
      <c r="H7" s="3">
        <v>439.808</v>
      </c>
      <c r="I7" s="3">
        <v>274.66</v>
      </c>
      <c r="J7" s="3">
        <v>55.502</v>
      </c>
      <c r="K7" s="3">
        <v>259.154</v>
      </c>
      <c r="L7" s="3">
        <v>869.72</v>
      </c>
      <c r="M7" s="3">
        <v>6930.01</v>
      </c>
    </row>
    <row r="9" ht="12.75">
      <c r="B9" s="28" t="s">
        <v>29</v>
      </c>
    </row>
    <row r="10" spans="2:13" ht="12.75">
      <c r="B10" s="24" t="s">
        <v>0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27" t="s">
        <v>25</v>
      </c>
    </row>
    <row r="11" spans="2:13" ht="12.75">
      <c r="B11" s="25" t="s">
        <v>26</v>
      </c>
      <c r="C11" s="3">
        <v>2203.2</v>
      </c>
      <c r="D11" s="3">
        <v>9899.2</v>
      </c>
      <c r="E11" s="3">
        <v>10645.2</v>
      </c>
      <c r="F11" s="3">
        <v>5621.1</v>
      </c>
      <c r="G11" s="3">
        <v>6861.933</v>
      </c>
      <c r="H11" s="3">
        <v>6253.967</v>
      </c>
      <c r="I11" s="3">
        <v>458</v>
      </c>
      <c r="J11" s="3">
        <v>990.4</v>
      </c>
      <c r="K11" s="3">
        <v>1570.967</v>
      </c>
      <c r="L11" s="3">
        <v>2141.233</v>
      </c>
      <c r="M11" s="3"/>
    </row>
    <row r="12" spans="2:13" ht="12.75">
      <c r="B12" s="26" t="s">
        <v>27</v>
      </c>
      <c r="C12" s="3">
        <v>448.658</v>
      </c>
      <c r="D12" s="3">
        <v>1328.122</v>
      </c>
      <c r="E12" s="3">
        <v>234.06</v>
      </c>
      <c r="F12" s="3">
        <v>1987.908</v>
      </c>
      <c r="G12" s="3">
        <v>1418.315</v>
      </c>
      <c r="H12" s="3">
        <v>381.849</v>
      </c>
      <c r="I12" s="3">
        <v>179.303</v>
      </c>
      <c r="J12" s="3">
        <v>211.419</v>
      </c>
      <c r="K12" s="3">
        <v>663.698</v>
      </c>
      <c r="L12" s="3">
        <v>142.087</v>
      </c>
      <c r="M12" s="3">
        <f>SUM(C12:L12)</f>
        <v>6995.419</v>
      </c>
    </row>
    <row r="13" spans="2:13" ht="12.75">
      <c r="B13" s="26" t="s">
        <v>28</v>
      </c>
      <c r="C13" s="3">
        <v>421.078</v>
      </c>
      <c r="D13" s="3">
        <v>1260.214</v>
      </c>
      <c r="E13" s="3">
        <v>234.304</v>
      </c>
      <c r="F13" s="3">
        <v>1955.206</v>
      </c>
      <c r="G13" s="3">
        <v>1395.854</v>
      </c>
      <c r="H13" s="3">
        <v>383.222</v>
      </c>
      <c r="I13" s="3">
        <v>176.525</v>
      </c>
      <c r="J13" s="3">
        <v>210.284</v>
      </c>
      <c r="K13" s="3">
        <v>661.83</v>
      </c>
      <c r="L13" s="3">
        <v>139.772</v>
      </c>
      <c r="M13" s="3">
        <v>6838.288</v>
      </c>
    </row>
    <row r="15" ht="12.75" customHeight="1">
      <c r="B15" s="28" t="s">
        <v>30</v>
      </c>
    </row>
    <row r="16" spans="2:13" ht="12.75">
      <c r="B16" s="24" t="s">
        <v>0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27" t="s">
        <v>25</v>
      </c>
    </row>
    <row r="17" spans="2:13" ht="12.75">
      <c r="B17" s="25" t="s">
        <v>26</v>
      </c>
      <c r="C17" s="3">
        <v>2203.2</v>
      </c>
      <c r="D17" s="3">
        <v>9899.2</v>
      </c>
      <c r="E17" s="3">
        <v>10645.2</v>
      </c>
      <c r="F17" s="3">
        <v>4879.78</v>
      </c>
      <c r="G17" s="3">
        <v>6395.3</v>
      </c>
      <c r="H17" s="3">
        <v>7461.92</v>
      </c>
      <c r="I17" s="3">
        <v>515.12</v>
      </c>
      <c r="J17" s="3">
        <v>933.28</v>
      </c>
      <c r="K17" s="3">
        <v>1199.32</v>
      </c>
      <c r="L17" s="3">
        <v>2512.88</v>
      </c>
      <c r="M17" s="3"/>
    </row>
    <row r="18" spans="2:13" ht="12.75">
      <c r="B18" s="26" t="s">
        <v>27</v>
      </c>
      <c r="C18" s="20">
        <v>429.259</v>
      </c>
      <c r="D18" s="20">
        <v>1286.41</v>
      </c>
      <c r="E18" s="20">
        <v>234.218</v>
      </c>
      <c r="F18" s="20">
        <v>1549.771</v>
      </c>
      <c r="G18" s="20">
        <v>1822.343</v>
      </c>
      <c r="H18" s="20">
        <v>441.549</v>
      </c>
      <c r="I18" s="20">
        <v>257.594</v>
      </c>
      <c r="J18" s="20">
        <v>53.382</v>
      </c>
      <c r="K18" s="20">
        <v>520.843</v>
      </c>
      <c r="L18" s="20">
        <v>365.662</v>
      </c>
      <c r="M18" s="3">
        <f>SUM(C18:L18)</f>
        <v>6961.031</v>
      </c>
    </row>
    <row r="19" spans="2:13" ht="12.75">
      <c r="B19" s="26" t="s">
        <v>28</v>
      </c>
      <c r="C19" s="20">
        <v>421.078</v>
      </c>
      <c r="D19" s="20">
        <v>1260.214</v>
      </c>
      <c r="E19" s="20">
        <v>234.304</v>
      </c>
      <c r="F19" s="20">
        <v>1537.548</v>
      </c>
      <c r="G19" s="20">
        <v>1814.77</v>
      </c>
      <c r="H19" s="20">
        <v>441.281</v>
      </c>
      <c r="I19" s="20">
        <v>250.27</v>
      </c>
      <c r="J19" s="20">
        <v>53.345</v>
      </c>
      <c r="K19" s="20">
        <v>517.572</v>
      </c>
      <c r="L19" s="20">
        <v>364.946</v>
      </c>
      <c r="M19" s="3">
        <v>6895.328</v>
      </c>
    </row>
    <row r="21" ht="12.75">
      <c r="B21" s="29" t="s">
        <v>31</v>
      </c>
    </row>
    <row r="22" spans="2:13" ht="12.75">
      <c r="B22" s="24" t="s">
        <v>0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27" t="s">
        <v>25</v>
      </c>
    </row>
    <row r="23" spans="2:13" ht="12.75">
      <c r="B23" s="25" t="s">
        <v>26</v>
      </c>
      <c r="C23" s="3">
        <v>2203.2</v>
      </c>
      <c r="D23" s="3">
        <v>9899.2</v>
      </c>
      <c r="E23" s="3">
        <v>10645.2</v>
      </c>
      <c r="F23" s="3">
        <v>5442.723</v>
      </c>
      <c r="G23" s="3">
        <v>5799.477</v>
      </c>
      <c r="H23" s="3">
        <v>7494.8</v>
      </c>
      <c r="I23" s="3">
        <v>548</v>
      </c>
      <c r="J23" s="3">
        <v>900.4</v>
      </c>
      <c r="K23" s="3">
        <v>636.377</v>
      </c>
      <c r="L23" s="3">
        <v>3075.823</v>
      </c>
      <c r="M23" s="3"/>
    </row>
    <row r="24" spans="2:13" ht="12.75">
      <c r="B24" s="26" t="s">
        <v>27</v>
      </c>
      <c r="C24" s="20">
        <v>427.588</v>
      </c>
      <c r="D24" s="20">
        <v>1278.968</v>
      </c>
      <c r="E24" s="20">
        <v>234.256</v>
      </c>
      <c r="F24" s="20">
        <v>1855.736</v>
      </c>
      <c r="G24" s="20">
        <v>1280.102</v>
      </c>
      <c r="H24" s="20">
        <v>443.14</v>
      </c>
      <c r="I24" s="20">
        <v>249.185</v>
      </c>
      <c r="J24" s="20">
        <v>51.934</v>
      </c>
      <c r="K24" s="20">
        <v>214.104</v>
      </c>
      <c r="L24" s="20">
        <v>866.167</v>
      </c>
      <c r="M24" s="3">
        <f>SUM(C24:L24)</f>
        <v>6901.180000000002</v>
      </c>
    </row>
    <row r="25" spans="2:13" ht="12.75">
      <c r="B25" s="26" t="s">
        <v>28</v>
      </c>
      <c r="C25" s="3">
        <v>421.078</v>
      </c>
      <c r="D25" s="3">
        <v>1260.214</v>
      </c>
      <c r="E25" s="3">
        <v>234.304</v>
      </c>
      <c r="F25" s="3">
        <v>1689.212</v>
      </c>
      <c r="G25" s="3">
        <v>1272.324</v>
      </c>
      <c r="H25" s="3">
        <v>442.792</v>
      </c>
      <c r="I25" s="3">
        <v>278.551</v>
      </c>
      <c r="J25" s="3">
        <v>51.893</v>
      </c>
      <c r="K25" s="3">
        <v>213.232</v>
      </c>
      <c r="L25" s="3">
        <v>864.336</v>
      </c>
      <c r="M25" s="20">
        <v>6727.936</v>
      </c>
    </row>
    <row r="27" ht="12.75">
      <c r="B27" s="29" t="s">
        <v>32</v>
      </c>
    </row>
    <row r="28" spans="2:13" ht="12.75">
      <c r="B28" s="24" t="s">
        <v>0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27" t="s">
        <v>25</v>
      </c>
    </row>
    <row r="29" spans="2:13" ht="12.75">
      <c r="B29" s="25" t="s">
        <v>26</v>
      </c>
      <c r="C29" s="3">
        <v>2203.2</v>
      </c>
      <c r="D29" s="3">
        <v>9899.2</v>
      </c>
      <c r="E29" s="3">
        <v>10645.2</v>
      </c>
      <c r="F29" s="3">
        <v>6079.1</v>
      </c>
      <c r="G29" s="3">
        <v>6272.004</v>
      </c>
      <c r="H29" s="3">
        <v>6385.896</v>
      </c>
      <c r="I29" s="3">
        <v>764.882</v>
      </c>
      <c r="J29" s="3">
        <v>683.518</v>
      </c>
      <c r="K29" s="3">
        <v>2386.414</v>
      </c>
      <c r="L29" s="3">
        <v>1325.786</v>
      </c>
      <c r="M29" s="3"/>
    </row>
    <row r="30" spans="2:13" ht="12.75">
      <c r="B30" s="26" t="s">
        <v>27</v>
      </c>
      <c r="C30" s="20">
        <v>450.919</v>
      </c>
      <c r="D30" s="20">
        <v>1272.809</v>
      </c>
      <c r="E30" s="20">
        <v>234.256</v>
      </c>
      <c r="F30" s="20">
        <v>2279.724</v>
      </c>
      <c r="G30" s="20">
        <v>1070.465</v>
      </c>
      <c r="H30" s="20">
        <v>389.975</v>
      </c>
      <c r="I30" s="20">
        <v>305.7</v>
      </c>
      <c r="J30" s="20">
        <v>44.551</v>
      </c>
      <c r="K30" s="20">
        <v>895.979</v>
      </c>
      <c r="L30" s="20">
        <v>91.671</v>
      </c>
      <c r="M30" s="3">
        <f>SUM(C30:L30)</f>
        <v>7036.049000000002</v>
      </c>
    </row>
    <row r="31" spans="2:13" ht="12.75">
      <c r="B31" s="26" t="s">
        <v>28</v>
      </c>
      <c r="C31" s="3">
        <v>444.292</v>
      </c>
      <c r="D31" s="3">
        <v>1252.69</v>
      </c>
      <c r="E31" s="3">
        <v>234.301</v>
      </c>
      <c r="F31" s="3">
        <v>2267.416</v>
      </c>
      <c r="G31" s="3">
        <v>1012.981</v>
      </c>
      <c r="H31" s="3">
        <v>389.743</v>
      </c>
      <c r="I31" s="3">
        <v>224.689</v>
      </c>
      <c r="J31" s="3">
        <v>44.716</v>
      </c>
      <c r="K31" s="3">
        <v>1038.317</v>
      </c>
      <c r="L31" s="3">
        <v>91.451</v>
      </c>
      <c r="M31" s="3">
        <v>7000.595</v>
      </c>
    </row>
    <row r="33" ht="12.75">
      <c r="B33" s="29" t="s">
        <v>33</v>
      </c>
    </row>
    <row r="34" spans="2:14" ht="12.75">
      <c r="B34" s="24" t="s">
        <v>0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27" t="s">
        <v>25</v>
      </c>
    </row>
    <row r="35" spans="2:14" ht="12.75">
      <c r="B35" s="25" t="s">
        <v>26</v>
      </c>
      <c r="C35" s="3">
        <v>2203.2</v>
      </c>
      <c r="D35" s="3">
        <v>9899.2</v>
      </c>
      <c r="E35" s="3">
        <v>10645.2</v>
      </c>
      <c r="F35" s="3">
        <v>5501.647</v>
      </c>
      <c r="G35" s="3">
        <v>6573.309</v>
      </c>
      <c r="H35" s="3">
        <v>6662.044</v>
      </c>
      <c r="I35" s="3">
        <v>657.331</v>
      </c>
      <c r="J35" s="3">
        <v>791.069</v>
      </c>
      <c r="K35" s="3">
        <v>577.453</v>
      </c>
      <c r="L35" s="3">
        <v>2192.66</v>
      </c>
      <c r="M35" s="3">
        <v>942.086</v>
      </c>
      <c r="N35" s="3"/>
    </row>
    <row r="36" spans="2:14" ht="12.75">
      <c r="B36" s="26" t="s">
        <v>27</v>
      </c>
      <c r="C36" s="20">
        <v>438.125</v>
      </c>
      <c r="D36" s="20">
        <v>1276.162</v>
      </c>
      <c r="E36" s="20">
        <v>234.251</v>
      </c>
      <c r="F36" s="20">
        <v>1888.523</v>
      </c>
      <c r="G36" s="20">
        <v>1475.859</v>
      </c>
      <c r="H36" s="20">
        <v>401.335</v>
      </c>
      <c r="I36" s="20">
        <v>382.732</v>
      </c>
      <c r="J36" s="20">
        <v>50.934</v>
      </c>
      <c r="K36" s="20">
        <v>189.966</v>
      </c>
      <c r="L36" s="20">
        <v>522.115</v>
      </c>
      <c r="M36" s="20">
        <v>68.384</v>
      </c>
      <c r="N36" s="3">
        <f>SUM(C36:M36)</f>
        <v>6928.386</v>
      </c>
    </row>
    <row r="37" spans="2:14" ht="12.75">
      <c r="B37" s="26" t="s">
        <v>28</v>
      </c>
      <c r="C37" s="3">
        <v>431.848</v>
      </c>
      <c r="D37" s="3">
        <v>1256.399</v>
      </c>
      <c r="E37" s="3">
        <v>234.304</v>
      </c>
      <c r="F37" s="3">
        <v>1881.351</v>
      </c>
      <c r="G37" s="3">
        <v>1476.135</v>
      </c>
      <c r="H37" s="3">
        <v>400.528</v>
      </c>
      <c r="I37" s="3">
        <v>363.177</v>
      </c>
      <c r="J37" s="3">
        <v>52.411</v>
      </c>
      <c r="K37" s="3">
        <v>189.315</v>
      </c>
      <c r="L37" s="3">
        <v>521.59</v>
      </c>
      <c r="M37" s="3">
        <v>68.365</v>
      </c>
      <c r="N37" s="20">
        <v>6875.424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workbookViewId="0" topLeftCell="A7">
      <selection activeCell="B31" sqref="B31:L34"/>
    </sheetView>
  </sheetViews>
  <sheetFormatPr defaultColWidth="9.140625" defaultRowHeight="21.75"/>
  <cols>
    <col min="1" max="8" width="12.7109375" style="2" customWidth="1"/>
    <col min="9" max="16384" width="9.1406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>
        <v>1</v>
      </c>
      <c r="B3" s="3">
        <v>2203.2</v>
      </c>
      <c r="C3" s="3">
        <v>267</v>
      </c>
      <c r="D3" s="3">
        <v>159</v>
      </c>
      <c r="E3" s="3">
        <v>207</v>
      </c>
      <c r="F3" s="3">
        <v>149</v>
      </c>
      <c r="G3" s="3">
        <f aca="true" t="shared" si="0" ref="G3:G15">((C3-E3)-(D3-F3))/(LN((C3-E3)/(D3-F3)))</f>
        <v>27.905531327562365</v>
      </c>
    </row>
    <row r="4" spans="1:7" ht="12.75">
      <c r="A4" s="3">
        <v>2</v>
      </c>
      <c r="B4" s="3">
        <v>9899.2</v>
      </c>
      <c r="C4" s="3">
        <v>343</v>
      </c>
      <c r="D4" s="3">
        <v>159</v>
      </c>
      <c r="E4" s="3">
        <v>211.61</v>
      </c>
      <c r="F4" s="3">
        <v>149</v>
      </c>
      <c r="G4" s="3">
        <f t="shared" si="0"/>
        <v>47.13104184067941</v>
      </c>
    </row>
    <row r="5" spans="1:7" ht="12.75">
      <c r="A5" s="3">
        <v>3</v>
      </c>
      <c r="B5" s="3">
        <v>10645.2</v>
      </c>
      <c r="C5" s="3">
        <v>376</v>
      </c>
      <c r="D5" s="3">
        <v>375.9</v>
      </c>
      <c r="E5" s="3">
        <v>265</v>
      </c>
      <c r="F5" s="3">
        <v>210.72</v>
      </c>
      <c r="G5" s="3">
        <f t="shared" si="0"/>
        <v>136.29997102512854</v>
      </c>
    </row>
    <row r="6" spans="1:7" ht="12.75">
      <c r="A6" s="3">
        <v>4</v>
      </c>
      <c r="B6" s="3">
        <v>4757.3</v>
      </c>
      <c r="C6" s="3">
        <v>159</v>
      </c>
      <c r="D6" s="3">
        <v>138.18</v>
      </c>
      <c r="E6" s="3">
        <v>149</v>
      </c>
      <c r="F6" s="3">
        <v>118</v>
      </c>
      <c r="G6" s="3">
        <f t="shared" si="0"/>
        <v>14.499216119385302</v>
      </c>
    </row>
    <row r="7" spans="1:7" ht="12.75">
      <c r="A7" s="3">
        <v>5</v>
      </c>
      <c r="B7" s="3">
        <v>6453.54</v>
      </c>
      <c r="C7" s="3">
        <v>138.18</v>
      </c>
      <c r="D7" s="3">
        <v>109.94</v>
      </c>
      <c r="E7" s="3">
        <v>127</v>
      </c>
      <c r="F7" s="3">
        <v>26</v>
      </c>
      <c r="G7" s="3">
        <f t="shared" si="0"/>
        <v>36.09170326076085</v>
      </c>
    </row>
    <row r="8" spans="1:7" ht="12.75">
      <c r="A8" s="3">
        <v>6</v>
      </c>
      <c r="B8" s="3">
        <v>7526.16</v>
      </c>
      <c r="C8" s="3">
        <v>109.94</v>
      </c>
      <c r="D8" s="3">
        <v>77</v>
      </c>
      <c r="E8" s="3">
        <v>28.45</v>
      </c>
      <c r="F8" s="3">
        <v>15</v>
      </c>
      <c r="G8" s="3">
        <f t="shared" si="0"/>
        <v>71.30159253564523</v>
      </c>
    </row>
    <row r="9" spans="1:7" ht="12.75">
      <c r="A9" s="3">
        <v>7</v>
      </c>
      <c r="B9" s="3">
        <v>579.36</v>
      </c>
      <c r="C9" s="3">
        <v>159</v>
      </c>
      <c r="D9" s="3">
        <v>130.6</v>
      </c>
      <c r="E9" s="3">
        <v>149</v>
      </c>
      <c r="F9" s="3">
        <v>118</v>
      </c>
      <c r="G9" s="3">
        <f t="shared" si="0"/>
        <v>11.249970313759636</v>
      </c>
    </row>
    <row r="10" spans="1:7" ht="12.75">
      <c r="A10" s="3">
        <v>8</v>
      </c>
      <c r="B10" s="3">
        <v>869.04</v>
      </c>
      <c r="C10" s="3">
        <v>130.6</v>
      </c>
      <c r="D10" s="3">
        <v>88</v>
      </c>
      <c r="E10" s="3">
        <v>30</v>
      </c>
      <c r="F10" s="3">
        <v>28.45</v>
      </c>
      <c r="G10" s="3">
        <f t="shared" si="0"/>
        <v>78.28949945382836</v>
      </c>
    </row>
    <row r="11" spans="1:7" ht="12.75">
      <c r="A11" s="3">
        <v>9</v>
      </c>
      <c r="B11" s="3">
        <v>742.44</v>
      </c>
      <c r="C11" s="3">
        <v>159</v>
      </c>
      <c r="D11" s="3">
        <v>145.2</v>
      </c>
      <c r="E11" s="3">
        <v>149</v>
      </c>
      <c r="F11" s="3">
        <v>118</v>
      </c>
      <c r="G11" s="3">
        <f t="shared" si="0"/>
        <v>17.189138521858165</v>
      </c>
    </row>
    <row r="12" spans="1:7" ht="12.75">
      <c r="A12" s="3">
        <v>10</v>
      </c>
      <c r="B12" s="3">
        <v>2969.76</v>
      </c>
      <c r="C12" s="3">
        <v>145.2</v>
      </c>
      <c r="D12" s="3">
        <v>90</v>
      </c>
      <c r="E12" s="3">
        <v>127</v>
      </c>
      <c r="F12" s="3">
        <v>26</v>
      </c>
      <c r="G12" s="3">
        <f t="shared" si="0"/>
        <v>36.42258660846652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s="5" customFormat="1" ht="3" customHeight="1">
      <c r="A15" s="4"/>
      <c r="B15" s="4"/>
      <c r="C15" s="4"/>
      <c r="D15" s="4"/>
      <c r="E15" s="4"/>
      <c r="F15" s="4"/>
      <c r="G15" s="4" t="e">
        <f t="shared" si="0"/>
        <v>#DIV/0!</v>
      </c>
    </row>
    <row r="16" spans="1:7" ht="12.75">
      <c r="A16" s="3"/>
      <c r="B16" s="3"/>
      <c r="C16" s="3"/>
      <c r="D16" s="3"/>
      <c r="E16" s="3"/>
      <c r="F16" s="3"/>
      <c r="G16" s="3"/>
    </row>
    <row r="17" spans="1:8" ht="12.75">
      <c r="A17" s="6" t="s">
        <v>0</v>
      </c>
      <c r="B17" s="6" t="s">
        <v>1</v>
      </c>
      <c r="C17" s="6" t="s">
        <v>6</v>
      </c>
      <c r="D17" s="11" t="s">
        <v>9</v>
      </c>
      <c r="E17" s="12" t="s">
        <v>10</v>
      </c>
      <c r="F17" s="12" t="s">
        <v>11</v>
      </c>
      <c r="G17" s="12" t="s">
        <v>7</v>
      </c>
      <c r="H17" s="12" t="s">
        <v>22</v>
      </c>
    </row>
    <row r="18" spans="1:8" ht="12.75">
      <c r="A18" s="7"/>
      <c r="B18" s="7" t="s">
        <v>8</v>
      </c>
      <c r="C18" s="7"/>
      <c r="D18" s="7"/>
      <c r="E18" s="7"/>
      <c r="F18" s="7"/>
      <c r="G18" s="7"/>
      <c r="H18" s="21"/>
    </row>
    <row r="19" spans="1:8" ht="12.75">
      <c r="A19" s="3">
        <v>1</v>
      </c>
      <c r="B19" s="3">
        <v>2203.2</v>
      </c>
      <c r="C19" s="3">
        <f aca="true" t="shared" si="1" ref="C19:C28">G3</f>
        <v>27.905531327562365</v>
      </c>
      <c r="D19" s="3">
        <v>0.3</v>
      </c>
      <c r="E19" s="3">
        <v>0.5</v>
      </c>
      <c r="F19" s="3">
        <f>1/((1/D19)+(1/E19))</f>
        <v>0.18749999999999997</v>
      </c>
      <c r="G19" s="3">
        <f>B19/(F19*C19)</f>
        <v>421.07780934434675</v>
      </c>
      <c r="H19" s="3">
        <v>597.945</v>
      </c>
    </row>
    <row r="20" spans="1:8" ht="12.75">
      <c r="A20" s="3">
        <v>2</v>
      </c>
      <c r="B20" s="3">
        <v>9899.2</v>
      </c>
      <c r="C20" s="3">
        <f t="shared" si="1"/>
        <v>47.13104184067941</v>
      </c>
      <c r="D20" s="3">
        <v>0.25</v>
      </c>
      <c r="E20" s="3">
        <v>0.5</v>
      </c>
      <c r="F20" s="3">
        <f aca="true" t="shared" si="2" ref="F20:F28">1/((1/D20)+(1/E20))</f>
        <v>0.16666666666666666</v>
      </c>
      <c r="G20" s="3">
        <f aca="true" t="shared" si="3" ref="G20:G28">B20/(F20*C20)</f>
        <v>1260.2140262627347</v>
      </c>
      <c r="H20" s="3">
        <v>1486.448</v>
      </c>
    </row>
    <row r="21" spans="1:8" ht="12.75">
      <c r="A21" s="3">
        <v>3</v>
      </c>
      <c r="B21" s="3">
        <v>10645.2</v>
      </c>
      <c r="C21" s="3">
        <f t="shared" si="1"/>
        <v>136.29997102512854</v>
      </c>
      <c r="D21" s="3">
        <v>1</v>
      </c>
      <c r="E21" s="3">
        <v>0.5</v>
      </c>
      <c r="F21" s="3">
        <f t="shared" si="2"/>
        <v>0.3333333333333333</v>
      </c>
      <c r="G21" s="3">
        <f t="shared" si="3"/>
        <v>234.30379155482206</v>
      </c>
      <c r="H21" s="3">
        <v>233.644</v>
      </c>
    </row>
    <row r="22" spans="1:8" ht="12.75">
      <c r="A22" s="3">
        <v>4</v>
      </c>
      <c r="B22" s="3">
        <v>4757.3</v>
      </c>
      <c r="C22" s="3">
        <f t="shared" si="1"/>
        <v>14.499216119385302</v>
      </c>
      <c r="D22" s="3">
        <v>0.4</v>
      </c>
      <c r="E22" s="3">
        <v>0.5</v>
      </c>
      <c r="F22" s="3">
        <f t="shared" si="2"/>
        <v>0.2222222222222222</v>
      </c>
      <c r="G22" s="3">
        <f t="shared" si="3"/>
        <v>1476.4832680421894</v>
      </c>
      <c r="H22" s="3">
        <v>1586.431</v>
      </c>
    </row>
    <row r="23" spans="1:8" ht="12.75">
      <c r="A23" s="3">
        <v>5</v>
      </c>
      <c r="B23" s="3">
        <v>6453.54</v>
      </c>
      <c r="C23" s="3">
        <f t="shared" si="1"/>
        <v>36.09170326076085</v>
      </c>
      <c r="D23" s="3">
        <v>0.4</v>
      </c>
      <c r="E23" s="3">
        <v>0.15</v>
      </c>
      <c r="F23" s="3">
        <f t="shared" si="2"/>
        <v>0.10909090909090907</v>
      </c>
      <c r="G23" s="3">
        <f t="shared" si="3"/>
        <v>1639.0872321150994</v>
      </c>
      <c r="H23" s="3">
        <v>1676.968</v>
      </c>
    </row>
    <row r="24" spans="1:8" ht="12.75">
      <c r="A24" s="3">
        <v>6</v>
      </c>
      <c r="B24" s="3">
        <v>7526.16</v>
      </c>
      <c r="C24" s="3">
        <f t="shared" si="1"/>
        <v>71.30159253564523</v>
      </c>
      <c r="D24" s="3">
        <v>0.4</v>
      </c>
      <c r="E24" s="3">
        <v>0.6</v>
      </c>
      <c r="F24" s="3">
        <f t="shared" si="2"/>
        <v>0.24</v>
      </c>
      <c r="G24" s="3">
        <f t="shared" si="3"/>
        <v>439.80784839164636</v>
      </c>
      <c r="H24" s="3">
        <v>449.834</v>
      </c>
    </row>
    <row r="25" spans="1:8" ht="12.75">
      <c r="A25" s="3">
        <v>7</v>
      </c>
      <c r="B25" s="3">
        <v>579.36</v>
      </c>
      <c r="C25" s="3">
        <f t="shared" si="1"/>
        <v>11.249970313759636</v>
      </c>
      <c r="D25" s="3">
        <v>0.3</v>
      </c>
      <c r="E25" s="3">
        <v>0.5</v>
      </c>
      <c r="F25" s="3">
        <f t="shared" si="2"/>
        <v>0.18749999999999997</v>
      </c>
      <c r="G25" s="3">
        <f t="shared" si="3"/>
        <v>274.6602803227645</v>
      </c>
      <c r="H25" s="3">
        <v>274.66</v>
      </c>
    </row>
    <row r="26" spans="1:8" ht="12.75">
      <c r="A26" s="3">
        <v>8</v>
      </c>
      <c r="B26" s="3">
        <v>869.04</v>
      </c>
      <c r="C26" s="3">
        <f t="shared" si="1"/>
        <v>78.28949945382836</v>
      </c>
      <c r="D26" s="3">
        <v>0.3</v>
      </c>
      <c r="E26" s="3">
        <v>0.6</v>
      </c>
      <c r="F26" s="3">
        <f t="shared" si="2"/>
        <v>0.2</v>
      </c>
      <c r="G26" s="3">
        <f t="shared" si="3"/>
        <v>55.50169601687905</v>
      </c>
      <c r="H26" s="3">
        <v>51.11</v>
      </c>
    </row>
    <row r="27" spans="1:8" ht="12.75">
      <c r="A27" s="3">
        <v>9</v>
      </c>
      <c r="B27" s="3">
        <v>742.44</v>
      </c>
      <c r="C27" s="3">
        <f t="shared" si="1"/>
        <v>17.189138521858165</v>
      </c>
      <c r="D27" s="3">
        <v>0.25</v>
      </c>
      <c r="E27" s="3">
        <v>0.5</v>
      </c>
      <c r="F27" s="3">
        <f t="shared" si="2"/>
        <v>0.16666666666666666</v>
      </c>
      <c r="G27" s="3">
        <f t="shared" si="3"/>
        <v>259.15434879621</v>
      </c>
      <c r="H27" s="3">
        <v>268.314</v>
      </c>
    </row>
    <row r="28" spans="1:8" ht="12.75">
      <c r="A28" s="3">
        <v>10</v>
      </c>
      <c r="B28" s="3">
        <v>2969.76</v>
      </c>
      <c r="C28" s="3">
        <f t="shared" si="1"/>
        <v>36.42258660846652</v>
      </c>
      <c r="D28" s="3">
        <v>0.25</v>
      </c>
      <c r="E28" s="3">
        <v>0.15</v>
      </c>
      <c r="F28" s="3">
        <f t="shared" si="2"/>
        <v>0.09374999999999999</v>
      </c>
      <c r="G28" s="3">
        <f t="shared" si="3"/>
        <v>869.7196698445495</v>
      </c>
      <c r="H28" s="3">
        <v>900.078</v>
      </c>
    </row>
    <row r="29" spans="1:8" ht="12.75">
      <c r="A29" s="3"/>
      <c r="B29" s="3"/>
      <c r="C29" s="3"/>
      <c r="D29" s="3"/>
      <c r="E29" s="3"/>
      <c r="F29" s="10"/>
      <c r="G29" s="3">
        <f>SUM(G19:G28)</f>
        <v>6930.009970691241</v>
      </c>
      <c r="H29" s="3">
        <f>SUM(H19:H28)</f>
        <v>7525.432000000001</v>
      </c>
    </row>
    <row r="30" spans="1:5" ht="12.75">
      <c r="A30" s="3"/>
      <c r="B30" s="3"/>
      <c r="C30" s="3"/>
      <c r="D30" s="3"/>
      <c r="E30" s="3"/>
    </row>
    <row r="31" spans="1:12" ht="12.75">
      <c r="A31" s="24" t="s">
        <v>0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27" t="s">
        <v>25</v>
      </c>
    </row>
    <row r="32" spans="1:13" ht="12.75">
      <c r="A32" s="25" t="s">
        <v>26</v>
      </c>
      <c r="B32" s="3">
        <v>2203.2</v>
      </c>
      <c r="C32" s="3">
        <v>9899.2</v>
      </c>
      <c r="D32" s="3">
        <v>10645.2</v>
      </c>
      <c r="E32" s="3">
        <v>4757.3</v>
      </c>
      <c r="F32" s="3">
        <v>6453.54</v>
      </c>
      <c r="G32" s="3">
        <v>7526.16</v>
      </c>
      <c r="H32" s="3">
        <v>579.36</v>
      </c>
      <c r="I32" s="3">
        <v>869.04</v>
      </c>
      <c r="J32" s="3">
        <v>742.44</v>
      </c>
      <c r="K32" s="3">
        <v>2969.76</v>
      </c>
      <c r="L32" s="3"/>
      <c r="M32" s="3"/>
    </row>
    <row r="33" spans="1:12" ht="12.75">
      <c r="A33" s="26" t="s">
        <v>27</v>
      </c>
      <c r="B33" s="3">
        <v>597.945</v>
      </c>
      <c r="C33" s="3">
        <v>1486.448</v>
      </c>
      <c r="D33" s="3">
        <v>233.644</v>
      </c>
      <c r="E33" s="3">
        <v>1586.431</v>
      </c>
      <c r="F33" s="3">
        <v>1676.968</v>
      </c>
      <c r="G33" s="3">
        <v>449.834</v>
      </c>
      <c r="H33" s="3">
        <v>274.66</v>
      </c>
      <c r="I33" s="3">
        <v>51.11</v>
      </c>
      <c r="J33" s="3">
        <v>268.314</v>
      </c>
      <c r="K33" s="3">
        <v>900.078</v>
      </c>
      <c r="L33" s="3">
        <f>SUM(B33:K33)</f>
        <v>7525.432000000001</v>
      </c>
    </row>
    <row r="34" spans="1:12" ht="12.75">
      <c r="A34" s="26" t="s">
        <v>28</v>
      </c>
      <c r="B34" s="2">
        <v>421.078</v>
      </c>
      <c r="C34" s="2">
        <v>1260.214</v>
      </c>
      <c r="D34" s="2">
        <v>234.304</v>
      </c>
      <c r="E34" s="2">
        <v>1476.483</v>
      </c>
      <c r="F34" s="2">
        <v>1639.087</v>
      </c>
      <c r="G34" s="2">
        <v>439.808</v>
      </c>
      <c r="H34" s="2">
        <v>274.66</v>
      </c>
      <c r="I34" s="2">
        <v>55.502</v>
      </c>
      <c r="J34" s="2">
        <v>259.154</v>
      </c>
      <c r="K34" s="2">
        <v>869.72</v>
      </c>
      <c r="L34" s="3">
        <v>6930.01</v>
      </c>
    </row>
    <row r="35" spans="1:4" ht="12.75">
      <c r="A35" s="3"/>
      <c r="B35" s="3"/>
      <c r="D35" s="8"/>
    </row>
    <row r="36" spans="1:4" ht="12.75">
      <c r="A36" s="3"/>
      <c r="B36" s="3"/>
      <c r="D36" s="8"/>
    </row>
    <row r="37" spans="1:4" ht="12.75">
      <c r="A37" s="3"/>
      <c r="B37" s="3"/>
      <c r="D37" s="8"/>
    </row>
    <row r="38" spans="1:4" ht="12.75">
      <c r="A38" s="3"/>
      <c r="B38" s="3"/>
      <c r="D38" s="8"/>
    </row>
    <row r="39" spans="1:4" ht="12.75">
      <c r="A39" s="3"/>
      <c r="B39" s="3"/>
      <c r="D39" s="8"/>
    </row>
    <row r="40" spans="1:4" ht="12.75">
      <c r="A40" s="3"/>
      <c r="B40" s="3"/>
      <c r="D40" s="8"/>
    </row>
    <row r="41" spans="1:4" ht="12.75">
      <c r="A41" s="3"/>
      <c r="B41" s="3"/>
      <c r="D41" s="8"/>
    </row>
    <row r="42" spans="1:4" ht="12.75">
      <c r="A42" s="3"/>
      <c r="B42" s="3"/>
      <c r="D42" s="8"/>
    </row>
    <row r="43" spans="1:4" ht="12.75">
      <c r="A43" s="3"/>
      <c r="B43" s="3"/>
      <c r="D43" s="8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9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9"/>
    </row>
    <row r="49" spans="1:17" ht="12.75">
      <c r="A49" s="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9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workbookViewId="0" topLeftCell="A10">
      <selection activeCell="A31" sqref="A31:A34"/>
    </sheetView>
  </sheetViews>
  <sheetFormatPr defaultColWidth="9.140625" defaultRowHeight="21.75"/>
  <cols>
    <col min="1" max="14" width="12.7109375" style="2" customWidth="1"/>
    <col min="15" max="16384" width="9.1406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>
        <v>1</v>
      </c>
      <c r="B3" s="3">
        <v>2203.2</v>
      </c>
      <c r="C3" s="3">
        <v>267</v>
      </c>
      <c r="D3" s="3">
        <v>159</v>
      </c>
      <c r="E3" s="3">
        <v>207</v>
      </c>
      <c r="F3" s="3">
        <v>149</v>
      </c>
      <c r="G3" s="3">
        <f aca="true" t="shared" si="0" ref="G3:G12">((C3-E3)-(D3-F3))/(LN((C3-E3)/(D3-F3)))</f>
        <v>27.905531327562365</v>
      </c>
    </row>
    <row r="4" spans="1:7" ht="12.75">
      <c r="A4" s="3">
        <v>2</v>
      </c>
      <c r="B4" s="3">
        <v>9899.2</v>
      </c>
      <c r="C4" s="3">
        <v>343</v>
      </c>
      <c r="D4" s="3">
        <v>159</v>
      </c>
      <c r="E4" s="3">
        <v>211.61</v>
      </c>
      <c r="F4" s="3">
        <v>149</v>
      </c>
      <c r="G4" s="3">
        <f t="shared" si="0"/>
        <v>47.13104184067941</v>
      </c>
    </row>
    <row r="5" spans="1:7" ht="12.75">
      <c r="A5" s="3">
        <v>3</v>
      </c>
      <c r="B5" s="3">
        <v>10645.2</v>
      </c>
      <c r="C5" s="3">
        <v>376</v>
      </c>
      <c r="D5" s="3">
        <v>375.9</v>
      </c>
      <c r="E5" s="3">
        <v>265</v>
      </c>
      <c r="F5" s="3">
        <v>210.72</v>
      </c>
      <c r="G5" s="3">
        <f t="shared" si="0"/>
        <v>136.29997102512854</v>
      </c>
    </row>
    <row r="6" spans="1:7" ht="12.75">
      <c r="A6" s="3">
        <v>4</v>
      </c>
      <c r="B6" s="3">
        <v>5621.1</v>
      </c>
      <c r="C6" s="3">
        <v>159</v>
      </c>
      <c r="D6" s="3">
        <v>134.4</v>
      </c>
      <c r="E6" s="3">
        <v>149</v>
      </c>
      <c r="F6" s="3">
        <v>118</v>
      </c>
      <c r="G6" s="3">
        <f t="shared" si="0"/>
        <v>12.93723189860076</v>
      </c>
    </row>
    <row r="7" spans="1:7" ht="12.75">
      <c r="A7" s="3">
        <v>5</v>
      </c>
      <c r="B7" s="3">
        <v>6861.933</v>
      </c>
      <c r="C7" s="3">
        <v>134.4</v>
      </c>
      <c r="D7" s="3">
        <v>104.37</v>
      </c>
      <c r="E7" s="3">
        <v>111.53</v>
      </c>
      <c r="F7" s="3">
        <v>26</v>
      </c>
      <c r="G7" s="3">
        <f t="shared" si="0"/>
        <v>45.06277635586488</v>
      </c>
    </row>
    <row r="8" spans="1:7" ht="12.75">
      <c r="A8" s="3">
        <v>6</v>
      </c>
      <c r="B8" s="3">
        <v>6253.967</v>
      </c>
      <c r="C8" s="3">
        <v>104.37</v>
      </c>
      <c r="D8" s="3">
        <v>77</v>
      </c>
      <c r="E8" s="3">
        <v>30</v>
      </c>
      <c r="F8" s="3">
        <v>15</v>
      </c>
      <c r="G8" s="3">
        <f t="shared" si="0"/>
        <v>67.99757595750411</v>
      </c>
    </row>
    <row r="9" spans="1:7" ht="12.75">
      <c r="A9" s="3">
        <v>7</v>
      </c>
      <c r="B9" s="3">
        <v>458</v>
      </c>
      <c r="C9" s="3">
        <v>159</v>
      </c>
      <c r="D9" s="3">
        <v>136.55</v>
      </c>
      <c r="E9" s="3">
        <v>149</v>
      </c>
      <c r="F9" s="3">
        <v>118</v>
      </c>
      <c r="G9" s="3">
        <f t="shared" si="0"/>
        <v>13.837533207292893</v>
      </c>
    </row>
    <row r="10" spans="1:7" ht="12.75">
      <c r="A10" s="3">
        <v>8</v>
      </c>
      <c r="B10" s="3">
        <v>990.4</v>
      </c>
      <c r="C10" s="3">
        <v>136.55</v>
      </c>
      <c r="D10" s="3">
        <v>88</v>
      </c>
      <c r="E10" s="3">
        <v>101.75</v>
      </c>
      <c r="F10" s="3">
        <v>26</v>
      </c>
      <c r="G10" s="3">
        <f t="shared" si="0"/>
        <v>47.09818080113872</v>
      </c>
    </row>
    <row r="11" spans="1:7" ht="12.75">
      <c r="A11" s="3">
        <v>9</v>
      </c>
      <c r="B11" s="3">
        <v>1570.967</v>
      </c>
      <c r="C11" s="3">
        <v>159</v>
      </c>
      <c r="D11" s="3">
        <v>129.8</v>
      </c>
      <c r="E11" s="3">
        <v>127</v>
      </c>
      <c r="F11" s="3">
        <v>110.16</v>
      </c>
      <c r="G11" s="3">
        <f t="shared" si="0"/>
        <v>25.319173175780698</v>
      </c>
    </row>
    <row r="12" spans="1:7" ht="12.75">
      <c r="A12" s="3">
        <v>10</v>
      </c>
      <c r="B12" s="3">
        <v>2141.233</v>
      </c>
      <c r="C12" s="3">
        <v>129.8</v>
      </c>
      <c r="D12" s="3">
        <v>90</v>
      </c>
      <c r="E12" s="3">
        <v>30</v>
      </c>
      <c r="F12" s="3">
        <v>15</v>
      </c>
      <c r="G12" s="3">
        <f t="shared" si="0"/>
        <v>86.81039604548582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s="5" customFormat="1" ht="3" customHeight="1">
      <c r="A15" s="4"/>
      <c r="B15" s="4"/>
      <c r="C15" s="4"/>
      <c r="D15" s="4"/>
      <c r="E15" s="4"/>
      <c r="F15" s="4"/>
      <c r="G15" s="4" t="e">
        <f>((C15-E15)-(D15-F15))/(LN((C15-E15)/(D15-F15)))</f>
        <v>#DIV/0!</v>
      </c>
    </row>
    <row r="16" spans="1:7" ht="12.75">
      <c r="A16" s="3"/>
      <c r="B16" s="3"/>
      <c r="C16" s="3"/>
      <c r="D16" s="3"/>
      <c r="E16" s="3"/>
      <c r="F16" s="3"/>
      <c r="G16" s="3"/>
    </row>
    <row r="17" spans="1:8" ht="12.75">
      <c r="A17" s="6" t="s">
        <v>0</v>
      </c>
      <c r="B17" s="6" t="s">
        <v>1</v>
      </c>
      <c r="C17" s="6" t="s">
        <v>6</v>
      </c>
      <c r="D17" s="11" t="s">
        <v>9</v>
      </c>
      <c r="E17" s="12" t="s">
        <v>10</v>
      </c>
      <c r="F17" s="12" t="s">
        <v>11</v>
      </c>
      <c r="G17" s="12" t="s">
        <v>7</v>
      </c>
      <c r="H17" s="12" t="s">
        <v>22</v>
      </c>
    </row>
    <row r="18" spans="1:8" ht="12.75">
      <c r="A18" s="7"/>
      <c r="B18" s="7" t="s">
        <v>8</v>
      </c>
      <c r="C18" s="7"/>
      <c r="D18" s="7"/>
      <c r="E18" s="7"/>
      <c r="F18" s="7"/>
      <c r="G18" s="7"/>
      <c r="H18" s="21"/>
    </row>
    <row r="19" spans="1:8" ht="12.75">
      <c r="A19" s="3">
        <v>1</v>
      </c>
      <c r="B19" s="3">
        <v>2203.2</v>
      </c>
      <c r="C19" s="3">
        <f aca="true" t="shared" si="1" ref="C19:C28">G3</f>
        <v>27.905531327562365</v>
      </c>
      <c r="D19" s="3">
        <v>0.3</v>
      </c>
      <c r="E19" s="3">
        <v>0.5</v>
      </c>
      <c r="F19" s="3">
        <f>1/((1/D19)+(1/E19))</f>
        <v>0.18749999999999997</v>
      </c>
      <c r="G19" s="3">
        <f>B19/(F19*C19)</f>
        <v>421.07780934434675</v>
      </c>
      <c r="H19" s="3">
        <v>448.658</v>
      </c>
    </row>
    <row r="20" spans="1:8" ht="12.75">
      <c r="A20" s="3">
        <v>2</v>
      </c>
      <c r="B20" s="3">
        <v>9899.2</v>
      </c>
      <c r="C20" s="3">
        <f t="shared" si="1"/>
        <v>47.13104184067941</v>
      </c>
      <c r="D20" s="3">
        <v>0.25</v>
      </c>
      <c r="E20" s="3">
        <v>0.5</v>
      </c>
      <c r="F20" s="3">
        <f aca="true" t="shared" si="2" ref="F20:F28">1/((1/D20)+(1/E20))</f>
        <v>0.16666666666666666</v>
      </c>
      <c r="G20" s="3">
        <f aca="true" t="shared" si="3" ref="G20:G28">B20/(F20*C20)</f>
        <v>1260.2140262627347</v>
      </c>
      <c r="H20" s="3">
        <v>1328.122</v>
      </c>
    </row>
    <row r="21" spans="1:8" ht="12.75">
      <c r="A21" s="3">
        <v>3</v>
      </c>
      <c r="B21" s="3">
        <v>10645.2</v>
      </c>
      <c r="C21" s="3">
        <f t="shared" si="1"/>
        <v>136.29997102512854</v>
      </c>
      <c r="D21" s="3">
        <v>1</v>
      </c>
      <c r="E21" s="3">
        <v>0.5</v>
      </c>
      <c r="F21" s="3">
        <f t="shared" si="2"/>
        <v>0.3333333333333333</v>
      </c>
      <c r="G21" s="3">
        <f t="shared" si="3"/>
        <v>234.30379155482206</v>
      </c>
      <c r="H21" s="3">
        <v>234.06</v>
      </c>
    </row>
    <row r="22" spans="1:8" ht="12.75">
      <c r="A22" s="3">
        <v>4</v>
      </c>
      <c r="B22" s="3">
        <v>5621.1</v>
      </c>
      <c r="C22" s="3">
        <f t="shared" si="1"/>
        <v>12.93723189860076</v>
      </c>
      <c r="D22" s="3">
        <v>0.4</v>
      </c>
      <c r="E22" s="3">
        <v>0.5</v>
      </c>
      <c r="F22" s="3">
        <f t="shared" si="2"/>
        <v>0.2222222222222222</v>
      </c>
      <c r="G22" s="3">
        <f t="shared" si="3"/>
        <v>1955.205734755037</v>
      </c>
      <c r="H22" s="3">
        <v>1987.908</v>
      </c>
    </row>
    <row r="23" spans="1:8" ht="12.75">
      <c r="A23" s="3">
        <v>5</v>
      </c>
      <c r="B23" s="3">
        <v>6861.933</v>
      </c>
      <c r="C23" s="3">
        <f t="shared" si="1"/>
        <v>45.06277635586488</v>
      </c>
      <c r="D23" s="3">
        <v>0.4</v>
      </c>
      <c r="E23" s="3">
        <v>0.15</v>
      </c>
      <c r="F23" s="3">
        <f t="shared" si="2"/>
        <v>0.10909090909090907</v>
      </c>
      <c r="G23" s="3">
        <f t="shared" si="3"/>
        <v>1395.8539084068996</v>
      </c>
      <c r="H23" s="3">
        <v>1418.315</v>
      </c>
    </row>
    <row r="24" spans="1:8" ht="12.75">
      <c r="A24" s="3">
        <v>6</v>
      </c>
      <c r="B24" s="3">
        <v>6253.967</v>
      </c>
      <c r="C24" s="3">
        <f t="shared" si="1"/>
        <v>67.99757595750411</v>
      </c>
      <c r="D24" s="3">
        <v>0.4</v>
      </c>
      <c r="E24" s="3">
        <v>0.6</v>
      </c>
      <c r="F24" s="3">
        <f t="shared" si="2"/>
        <v>0.24</v>
      </c>
      <c r="G24" s="3">
        <f t="shared" si="3"/>
        <v>383.2224232466567</v>
      </c>
      <c r="H24" s="3">
        <v>381.849</v>
      </c>
    </row>
    <row r="25" spans="1:8" ht="12.75">
      <c r="A25" s="3">
        <v>7</v>
      </c>
      <c r="B25" s="3">
        <v>458</v>
      </c>
      <c r="C25" s="3">
        <f t="shared" si="1"/>
        <v>13.837533207292893</v>
      </c>
      <c r="D25" s="3">
        <v>0.3</v>
      </c>
      <c r="E25" s="3">
        <v>0.5</v>
      </c>
      <c r="F25" s="3">
        <f t="shared" si="2"/>
        <v>0.18749999999999997</v>
      </c>
      <c r="G25" s="3">
        <f t="shared" si="3"/>
        <v>176.52471940441603</v>
      </c>
      <c r="H25" s="3">
        <v>179.303</v>
      </c>
    </row>
    <row r="26" spans="1:8" ht="12.75">
      <c r="A26" s="3">
        <v>8</v>
      </c>
      <c r="B26" s="3">
        <v>990.4</v>
      </c>
      <c r="C26" s="3">
        <f t="shared" si="1"/>
        <v>47.09818080113872</v>
      </c>
      <c r="D26" s="3">
        <v>0.3</v>
      </c>
      <c r="E26" s="3">
        <v>0.15</v>
      </c>
      <c r="F26" s="3">
        <f t="shared" si="2"/>
        <v>0.1</v>
      </c>
      <c r="G26" s="3">
        <f t="shared" si="3"/>
        <v>210.28413054460364</v>
      </c>
      <c r="H26" s="3">
        <v>211.419</v>
      </c>
    </row>
    <row r="27" spans="1:8" ht="12.75">
      <c r="A27" s="3">
        <v>9</v>
      </c>
      <c r="B27" s="3">
        <v>1570.967</v>
      </c>
      <c r="C27" s="3">
        <f t="shared" si="1"/>
        <v>25.319173175780698</v>
      </c>
      <c r="D27" s="3">
        <v>0.25</v>
      </c>
      <c r="E27" s="3">
        <v>0.15</v>
      </c>
      <c r="F27" s="3">
        <f t="shared" si="2"/>
        <v>0.09374999999999999</v>
      </c>
      <c r="G27" s="3">
        <f t="shared" si="3"/>
        <v>661.8297215709393</v>
      </c>
      <c r="H27" s="3">
        <v>663.698</v>
      </c>
    </row>
    <row r="28" spans="1:8" ht="12.75">
      <c r="A28" s="3">
        <v>10</v>
      </c>
      <c r="B28" s="3">
        <v>2141.233</v>
      </c>
      <c r="C28" s="3">
        <f t="shared" si="1"/>
        <v>86.81039604548582</v>
      </c>
      <c r="D28" s="3">
        <v>0.25</v>
      </c>
      <c r="E28" s="3">
        <v>0.6</v>
      </c>
      <c r="F28" s="3">
        <f t="shared" si="2"/>
        <v>0.1764705882352941</v>
      </c>
      <c r="G28" s="3">
        <f t="shared" si="3"/>
        <v>139.7718962174649</v>
      </c>
      <c r="H28" s="3">
        <v>142.087</v>
      </c>
    </row>
    <row r="29" spans="1:8" ht="12.75">
      <c r="A29" s="3"/>
      <c r="B29" s="3"/>
      <c r="C29" s="3"/>
      <c r="D29" s="3"/>
      <c r="E29" s="3"/>
      <c r="F29" s="10"/>
      <c r="G29" s="3">
        <f>SUM(G19:G28)</f>
        <v>6838.288161307921</v>
      </c>
      <c r="H29" s="3">
        <f>SUM(H19:H28)</f>
        <v>6995.419</v>
      </c>
    </row>
    <row r="30" spans="1:4" ht="12.75">
      <c r="A30" s="3"/>
      <c r="B30" s="3"/>
      <c r="C30" s="3"/>
      <c r="D30" s="3"/>
    </row>
    <row r="31" spans="1:11" ht="12.75">
      <c r="A31" s="24" t="s">
        <v>0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</row>
    <row r="32" spans="1:13" ht="12.75">
      <c r="A32" s="25" t="s">
        <v>26</v>
      </c>
      <c r="B32" s="3">
        <v>2203.2</v>
      </c>
      <c r="C32" s="3">
        <v>9899.2</v>
      </c>
      <c r="D32" s="3">
        <v>10645.2</v>
      </c>
      <c r="E32" s="3">
        <v>5621.1</v>
      </c>
      <c r="F32" s="3">
        <v>6861.933</v>
      </c>
      <c r="G32" s="3">
        <v>6253.967</v>
      </c>
      <c r="H32" s="3">
        <v>458</v>
      </c>
      <c r="I32" s="3">
        <v>990.4</v>
      </c>
      <c r="J32" s="3">
        <v>1570.967</v>
      </c>
      <c r="K32" s="3">
        <v>2141.233</v>
      </c>
      <c r="L32" s="3"/>
      <c r="M32" s="3"/>
    </row>
    <row r="33" spans="1:12" ht="12.75">
      <c r="A33" s="26" t="s">
        <v>27</v>
      </c>
      <c r="B33" s="3">
        <v>448.658</v>
      </c>
      <c r="C33" s="3">
        <v>1328.122</v>
      </c>
      <c r="D33" s="3">
        <v>234.06</v>
      </c>
      <c r="E33" s="3">
        <v>1987.908</v>
      </c>
      <c r="F33" s="3">
        <v>1418.315</v>
      </c>
      <c r="G33" s="3">
        <v>381.849</v>
      </c>
      <c r="H33" s="3">
        <v>179.303</v>
      </c>
      <c r="I33" s="3">
        <v>211.419</v>
      </c>
      <c r="J33" s="3">
        <v>663.698</v>
      </c>
      <c r="K33" s="3">
        <v>142.087</v>
      </c>
      <c r="L33" s="3">
        <f>SUM(B33:K33)</f>
        <v>6995.419</v>
      </c>
    </row>
    <row r="34" spans="1:12" ht="12.75">
      <c r="A34" s="26" t="s">
        <v>28</v>
      </c>
      <c r="B34" s="3">
        <v>421.078</v>
      </c>
      <c r="C34" s="3">
        <v>1260.214</v>
      </c>
      <c r="D34" s="3">
        <v>234.304</v>
      </c>
      <c r="E34" s="3">
        <v>1955.206</v>
      </c>
      <c r="F34" s="3">
        <v>1395.854</v>
      </c>
      <c r="G34" s="3">
        <v>383.222</v>
      </c>
      <c r="H34" s="3">
        <v>176.525</v>
      </c>
      <c r="I34" s="3">
        <v>210.284</v>
      </c>
      <c r="J34" s="3">
        <v>661.83</v>
      </c>
      <c r="K34" s="3">
        <v>139.772</v>
      </c>
      <c r="L34" s="3">
        <v>6838.288</v>
      </c>
    </row>
    <row r="36" spans="1:4" ht="12.75">
      <c r="A36" s="3"/>
      <c r="B36" s="3"/>
      <c r="D36" s="8"/>
    </row>
    <row r="37" spans="1:4" ht="12.75">
      <c r="A37" s="3"/>
      <c r="B37" s="3"/>
      <c r="D37" s="8"/>
    </row>
    <row r="38" spans="1:4" ht="12.75">
      <c r="A38" s="3"/>
      <c r="B38" s="3"/>
      <c r="D38" s="8"/>
    </row>
    <row r="39" spans="1:4" ht="12.75">
      <c r="A39" s="3"/>
      <c r="B39" s="3"/>
      <c r="D39" s="8"/>
    </row>
    <row r="40" spans="1:4" ht="12.75">
      <c r="A40" s="3"/>
      <c r="B40" s="3"/>
      <c r="D40" s="8"/>
    </row>
    <row r="41" spans="1:4" ht="12.75">
      <c r="A41" s="3"/>
      <c r="B41" s="3"/>
      <c r="D41" s="8"/>
    </row>
    <row r="42" spans="1:4" ht="12.75">
      <c r="A42" s="3"/>
      <c r="B42" s="3"/>
      <c r="D42" s="8"/>
    </row>
    <row r="43" spans="1:4" ht="12.75">
      <c r="A43" s="3"/>
      <c r="B43" s="3"/>
      <c r="D43" s="8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9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9"/>
    </row>
    <row r="49" spans="1:17" ht="12.75">
      <c r="A49" s="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9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0"/>
  <sheetViews>
    <sheetView workbookViewId="0" topLeftCell="A11">
      <selection activeCell="A32" sqref="A32:A35"/>
    </sheetView>
  </sheetViews>
  <sheetFormatPr defaultColWidth="9.140625" defaultRowHeight="21.75"/>
  <cols>
    <col min="1" max="14" width="12.7109375" style="2" customWidth="1"/>
    <col min="15" max="16384" width="9.1406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>
        <v>1</v>
      </c>
      <c r="B3" s="3">
        <v>2203.2</v>
      </c>
      <c r="C3" s="3">
        <v>267</v>
      </c>
      <c r="D3" s="3">
        <v>159</v>
      </c>
      <c r="E3" s="3">
        <v>207</v>
      </c>
      <c r="F3" s="3">
        <v>149</v>
      </c>
      <c r="G3" s="3">
        <f aca="true" t="shared" si="0" ref="G3:G12">((C3-E3)-(D3-F3))/(LN((C3-E3)/(D3-F3)))</f>
        <v>27.905531327562365</v>
      </c>
    </row>
    <row r="4" spans="1:7" ht="12.75">
      <c r="A4" s="3">
        <v>2</v>
      </c>
      <c r="B4" s="3">
        <v>9899.2</v>
      </c>
      <c r="C4" s="3">
        <v>343</v>
      </c>
      <c r="D4" s="3">
        <v>159</v>
      </c>
      <c r="E4" s="3">
        <v>211.61</v>
      </c>
      <c r="F4" s="3">
        <v>149</v>
      </c>
      <c r="G4" s="3">
        <f t="shared" si="0"/>
        <v>47.13104184067941</v>
      </c>
    </row>
    <row r="5" spans="1:7" ht="12.75">
      <c r="A5" s="3">
        <v>3</v>
      </c>
      <c r="B5" s="3">
        <v>10645.2</v>
      </c>
      <c r="C5" s="3">
        <v>376</v>
      </c>
      <c r="D5" s="3">
        <v>375.9</v>
      </c>
      <c r="E5" s="3">
        <v>265</v>
      </c>
      <c r="F5" s="3">
        <v>210.72</v>
      </c>
      <c r="G5" s="3">
        <f t="shared" si="0"/>
        <v>136.29997102512854</v>
      </c>
    </row>
    <row r="6" spans="1:7" ht="12.75">
      <c r="A6" s="3">
        <v>4</v>
      </c>
      <c r="B6" s="3">
        <v>4879.78</v>
      </c>
      <c r="C6" s="3">
        <v>159</v>
      </c>
      <c r="D6" s="3">
        <v>137.64</v>
      </c>
      <c r="E6" s="3">
        <v>149</v>
      </c>
      <c r="F6" s="3">
        <v>118</v>
      </c>
      <c r="G6" s="3">
        <f t="shared" si="0"/>
        <v>14.281836730379181</v>
      </c>
    </row>
    <row r="7" spans="1:7" ht="12.75">
      <c r="A7" s="3">
        <v>5</v>
      </c>
      <c r="B7" s="3">
        <v>6395.3</v>
      </c>
      <c r="C7" s="3">
        <v>137.64</v>
      </c>
      <c r="D7" s="3">
        <v>109.65</v>
      </c>
      <c r="E7" s="3">
        <v>121.48</v>
      </c>
      <c r="F7" s="3">
        <v>52.93</v>
      </c>
      <c r="G7" s="3">
        <f t="shared" si="0"/>
        <v>32.30359442722084</v>
      </c>
    </row>
    <row r="8" spans="1:7" ht="12.75">
      <c r="A8" s="3">
        <v>6</v>
      </c>
      <c r="B8" s="3">
        <v>7461.92</v>
      </c>
      <c r="C8" s="3">
        <v>109.65</v>
      </c>
      <c r="D8" s="3">
        <v>77</v>
      </c>
      <c r="E8" s="3">
        <v>30</v>
      </c>
      <c r="F8" s="3">
        <v>15</v>
      </c>
      <c r="G8" s="3">
        <f t="shared" si="0"/>
        <v>70.45692978890412</v>
      </c>
    </row>
    <row r="9" spans="1:7" ht="12.75">
      <c r="A9" s="3">
        <v>7</v>
      </c>
      <c r="B9" s="3">
        <v>515.12</v>
      </c>
      <c r="C9" s="3">
        <v>159</v>
      </c>
      <c r="D9" s="3">
        <v>133.75</v>
      </c>
      <c r="E9" s="3">
        <v>127</v>
      </c>
      <c r="F9" s="3">
        <v>121.48</v>
      </c>
      <c r="G9" s="3">
        <f t="shared" si="0"/>
        <v>20.58255743742301</v>
      </c>
    </row>
    <row r="10" spans="1:7" ht="12.75">
      <c r="A10" s="3">
        <v>8</v>
      </c>
      <c r="B10" s="3">
        <v>933.28</v>
      </c>
      <c r="C10" s="3">
        <v>133.75</v>
      </c>
      <c r="D10" s="3">
        <v>88</v>
      </c>
      <c r="E10" s="3">
        <v>30</v>
      </c>
      <c r="F10" s="3">
        <v>15</v>
      </c>
      <c r="G10" s="3">
        <f t="shared" si="0"/>
        <v>87.47606762403448</v>
      </c>
    </row>
    <row r="11" spans="1:7" ht="12.75">
      <c r="A11" s="3">
        <v>9</v>
      </c>
      <c r="B11" s="3">
        <v>1199.32</v>
      </c>
      <c r="C11" s="3">
        <v>159</v>
      </c>
      <c r="D11" s="3">
        <v>136.71</v>
      </c>
      <c r="E11" s="3">
        <v>149</v>
      </c>
      <c r="F11" s="3">
        <v>118</v>
      </c>
      <c r="G11" s="3">
        <f t="shared" si="0"/>
        <v>13.90323181124968</v>
      </c>
    </row>
    <row r="12" spans="1:7" ht="12.75">
      <c r="A12" s="3">
        <v>10</v>
      </c>
      <c r="B12" s="3">
        <v>2512.88</v>
      </c>
      <c r="C12" s="3">
        <v>136.71</v>
      </c>
      <c r="D12" s="3">
        <v>90</v>
      </c>
      <c r="E12" s="3">
        <v>52.93</v>
      </c>
      <c r="F12" s="3">
        <v>26</v>
      </c>
      <c r="G12" s="3">
        <f t="shared" si="0"/>
        <v>73.44662100207559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s="5" customFormat="1" ht="3" customHeight="1">
      <c r="A15" s="4"/>
      <c r="B15" s="4"/>
      <c r="C15" s="4"/>
      <c r="D15" s="4"/>
      <c r="E15" s="4"/>
      <c r="F15" s="4"/>
      <c r="G15" s="4" t="e">
        <f>((C15-E15)-(D15-F15))/(LN((C15-E15)/(D15-F15)))</f>
        <v>#DIV/0!</v>
      </c>
    </row>
    <row r="16" spans="1:7" ht="12.75">
      <c r="A16" s="3"/>
      <c r="B16" s="3"/>
      <c r="C16" s="3"/>
      <c r="D16" s="3"/>
      <c r="E16" s="3"/>
      <c r="F16" s="3"/>
      <c r="G16" s="3"/>
    </row>
    <row r="17" spans="1:8" ht="12.75">
      <c r="A17" s="6" t="s">
        <v>0</v>
      </c>
      <c r="B17" s="6" t="s">
        <v>1</v>
      </c>
      <c r="C17" s="6" t="s">
        <v>6</v>
      </c>
      <c r="D17" s="11" t="s">
        <v>9</v>
      </c>
      <c r="E17" s="12" t="s">
        <v>10</v>
      </c>
      <c r="F17" s="12" t="s">
        <v>11</v>
      </c>
      <c r="G17" s="12" t="s">
        <v>7</v>
      </c>
      <c r="H17" s="12" t="s">
        <v>22</v>
      </c>
    </row>
    <row r="18" spans="1:8" ht="12.75">
      <c r="A18" s="7"/>
      <c r="B18" s="7" t="s">
        <v>8</v>
      </c>
      <c r="C18" s="7"/>
      <c r="D18" s="7"/>
      <c r="E18" s="7"/>
      <c r="F18" s="7"/>
      <c r="G18" s="7"/>
      <c r="H18" s="21"/>
    </row>
    <row r="19" spans="1:9" ht="12.75">
      <c r="A19" s="3">
        <v>1</v>
      </c>
      <c r="B19" s="3">
        <v>2203.2</v>
      </c>
      <c r="C19" s="3">
        <f aca="true" t="shared" si="1" ref="C19:C28">G3</f>
        <v>27.905531327562365</v>
      </c>
      <c r="D19" s="3">
        <v>0.3</v>
      </c>
      <c r="E19" s="3">
        <v>0.5</v>
      </c>
      <c r="F19" s="3">
        <f>1/((1/D19)+(1/E19))</f>
        <v>0.18749999999999997</v>
      </c>
      <c r="G19" s="3">
        <f>B19/(F19*C19)</f>
        <v>421.07780934434675</v>
      </c>
      <c r="H19" s="20">
        <v>429.259</v>
      </c>
      <c r="I19" s="20"/>
    </row>
    <row r="20" spans="1:9" ht="12.75">
      <c r="A20" s="3">
        <v>2</v>
      </c>
      <c r="B20" s="3">
        <v>9899.2</v>
      </c>
      <c r="C20" s="3">
        <f t="shared" si="1"/>
        <v>47.13104184067941</v>
      </c>
      <c r="D20" s="3">
        <v>0.25</v>
      </c>
      <c r="E20" s="3">
        <v>0.5</v>
      </c>
      <c r="F20" s="3">
        <f aca="true" t="shared" si="2" ref="F20:F28">1/((1/D20)+(1/E20))</f>
        <v>0.16666666666666666</v>
      </c>
      <c r="G20" s="3">
        <f aca="true" t="shared" si="3" ref="G20:G28">B20/(F20*C20)</f>
        <v>1260.2140262627347</v>
      </c>
      <c r="H20" s="20">
        <v>1286.41</v>
      </c>
      <c r="I20" s="20"/>
    </row>
    <row r="21" spans="1:9" ht="12.75">
      <c r="A21" s="3">
        <v>3</v>
      </c>
      <c r="B21" s="3">
        <v>10645.2</v>
      </c>
      <c r="C21" s="3">
        <f t="shared" si="1"/>
        <v>136.29997102512854</v>
      </c>
      <c r="D21" s="3">
        <v>1</v>
      </c>
      <c r="E21" s="3">
        <v>0.5</v>
      </c>
      <c r="F21" s="3">
        <f t="shared" si="2"/>
        <v>0.3333333333333333</v>
      </c>
      <c r="G21" s="3">
        <f t="shared" si="3"/>
        <v>234.30379155482206</v>
      </c>
      <c r="H21" s="20">
        <v>234.218</v>
      </c>
      <c r="I21" s="20"/>
    </row>
    <row r="22" spans="1:9" ht="12.75">
      <c r="A22" s="3">
        <v>4</v>
      </c>
      <c r="B22" s="3">
        <v>4879.78</v>
      </c>
      <c r="C22" s="3">
        <f t="shared" si="1"/>
        <v>14.281836730379181</v>
      </c>
      <c r="D22" s="3">
        <v>0.4</v>
      </c>
      <c r="E22" s="3">
        <v>0.5</v>
      </c>
      <c r="F22" s="3">
        <f t="shared" si="2"/>
        <v>0.2222222222222222</v>
      </c>
      <c r="G22" s="3">
        <f t="shared" si="3"/>
        <v>1537.5480349310078</v>
      </c>
      <c r="H22" s="20">
        <v>1549.771</v>
      </c>
      <c r="I22" s="20"/>
    </row>
    <row r="23" spans="1:9" ht="12.75">
      <c r="A23" s="3">
        <v>5</v>
      </c>
      <c r="B23" s="3">
        <v>6395.3</v>
      </c>
      <c r="C23" s="3">
        <f t="shared" si="1"/>
        <v>32.30359442722084</v>
      </c>
      <c r="D23" s="3">
        <v>0.4</v>
      </c>
      <c r="E23" s="3">
        <v>0.15</v>
      </c>
      <c r="F23" s="3">
        <f t="shared" si="2"/>
        <v>0.10909090909090907</v>
      </c>
      <c r="G23" s="3">
        <f t="shared" si="3"/>
        <v>1814.7696679826379</v>
      </c>
      <c r="H23" s="20">
        <v>1822.343</v>
      </c>
      <c r="I23" s="20"/>
    </row>
    <row r="24" spans="1:9" ht="12.75">
      <c r="A24" s="3">
        <v>6</v>
      </c>
      <c r="B24" s="3">
        <v>7461.92</v>
      </c>
      <c r="C24" s="3">
        <f t="shared" si="1"/>
        <v>70.45692978890412</v>
      </c>
      <c r="D24" s="3">
        <v>0.4</v>
      </c>
      <c r="E24" s="3">
        <v>0.6</v>
      </c>
      <c r="F24" s="3">
        <f t="shared" si="2"/>
        <v>0.24</v>
      </c>
      <c r="G24" s="3">
        <f t="shared" si="3"/>
        <v>441.2814101676871</v>
      </c>
      <c r="H24" s="20">
        <v>441.549</v>
      </c>
      <c r="I24" s="20"/>
    </row>
    <row r="25" spans="1:9" ht="12.75">
      <c r="A25" s="3">
        <v>7</v>
      </c>
      <c r="B25" s="3">
        <v>515.12</v>
      </c>
      <c r="C25" s="3">
        <f t="shared" si="1"/>
        <v>20.58255743742301</v>
      </c>
      <c r="D25" s="3">
        <v>0.3</v>
      </c>
      <c r="E25" s="3">
        <v>0.15</v>
      </c>
      <c r="F25" s="3">
        <f t="shared" si="2"/>
        <v>0.1</v>
      </c>
      <c r="G25" s="3">
        <f t="shared" si="3"/>
        <v>250.2701627657862</v>
      </c>
      <c r="H25" s="20">
        <v>257.594</v>
      </c>
      <c r="I25" s="20"/>
    </row>
    <row r="26" spans="1:9" ht="12.75">
      <c r="A26" s="3">
        <v>8</v>
      </c>
      <c r="B26" s="3">
        <v>933.28</v>
      </c>
      <c r="C26" s="3">
        <f t="shared" si="1"/>
        <v>87.47606762403448</v>
      </c>
      <c r="D26" s="3">
        <v>0.3</v>
      </c>
      <c r="E26" s="3">
        <v>0.6</v>
      </c>
      <c r="F26" s="3">
        <f t="shared" si="2"/>
        <v>0.2</v>
      </c>
      <c r="G26" s="3">
        <f t="shared" si="3"/>
        <v>53.34487622438441</v>
      </c>
      <c r="H26" s="20">
        <v>53.382</v>
      </c>
      <c r="I26" s="20"/>
    </row>
    <row r="27" spans="1:9" ht="12.75">
      <c r="A27" s="3">
        <v>9</v>
      </c>
      <c r="B27" s="3">
        <v>1199.32</v>
      </c>
      <c r="C27" s="3">
        <f t="shared" si="1"/>
        <v>13.90323181124968</v>
      </c>
      <c r="D27" s="3">
        <v>0.25</v>
      </c>
      <c r="E27" s="3">
        <v>0.5</v>
      </c>
      <c r="F27" s="3">
        <f t="shared" si="2"/>
        <v>0.16666666666666666</v>
      </c>
      <c r="G27" s="3">
        <f t="shared" si="3"/>
        <v>517.5717486187264</v>
      </c>
      <c r="H27" s="20">
        <v>520.843</v>
      </c>
      <c r="I27" s="20"/>
    </row>
    <row r="28" spans="1:9" ht="12.75">
      <c r="A28" s="3">
        <v>10</v>
      </c>
      <c r="B28" s="3">
        <v>2512.88</v>
      </c>
      <c r="C28" s="3">
        <f t="shared" si="1"/>
        <v>73.44662100207559</v>
      </c>
      <c r="D28" s="3">
        <v>0.25</v>
      </c>
      <c r="E28" s="3">
        <v>0.15</v>
      </c>
      <c r="F28" s="3">
        <f t="shared" si="2"/>
        <v>0.09374999999999999</v>
      </c>
      <c r="G28" s="3">
        <f t="shared" si="3"/>
        <v>364.9460379201905</v>
      </c>
      <c r="H28" s="20">
        <v>365.662</v>
      </c>
      <c r="I28" s="20"/>
    </row>
    <row r="29" spans="1:9" ht="12.75">
      <c r="A29" s="3"/>
      <c r="B29" s="3"/>
      <c r="C29" s="3"/>
      <c r="D29" s="3"/>
      <c r="E29" s="3"/>
      <c r="F29" s="10"/>
      <c r="G29" s="3">
        <f>SUM(G19:G28)</f>
        <v>6895.3275657723225</v>
      </c>
      <c r="H29" s="3">
        <f>SUM(H19:H28)</f>
        <v>6961.031</v>
      </c>
      <c r="I29" s="3"/>
    </row>
    <row r="30" spans="1:4" ht="12.75">
      <c r="A30" s="3"/>
      <c r="B30" s="3"/>
      <c r="C30" s="3"/>
      <c r="D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3" ht="12.75">
      <c r="A32" s="24" t="s">
        <v>0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M32" s="3"/>
    </row>
    <row r="33" spans="1:11" ht="12.75">
      <c r="A33" s="25" t="s">
        <v>26</v>
      </c>
      <c r="B33" s="3">
        <v>2203.2</v>
      </c>
      <c r="C33" s="3">
        <v>9899.2</v>
      </c>
      <c r="D33" s="3">
        <v>10645.2</v>
      </c>
      <c r="E33" s="3">
        <v>4879.78</v>
      </c>
      <c r="F33" s="3">
        <v>6395.3</v>
      </c>
      <c r="G33" s="3">
        <v>7461.92</v>
      </c>
      <c r="H33" s="3">
        <v>515.12</v>
      </c>
      <c r="I33" s="3">
        <v>933.28</v>
      </c>
      <c r="J33" s="3">
        <v>1199.32</v>
      </c>
      <c r="K33" s="3">
        <v>2512.88</v>
      </c>
    </row>
    <row r="34" spans="1:12" ht="12.75">
      <c r="A34" s="26" t="s">
        <v>27</v>
      </c>
      <c r="B34" s="20">
        <v>429.259</v>
      </c>
      <c r="C34" s="20">
        <v>1286.41</v>
      </c>
      <c r="D34" s="20">
        <v>234.218</v>
      </c>
      <c r="E34" s="20">
        <v>1549.771</v>
      </c>
      <c r="F34" s="20">
        <v>1822.343</v>
      </c>
      <c r="G34" s="20">
        <v>441.549</v>
      </c>
      <c r="H34" s="20">
        <v>257.594</v>
      </c>
      <c r="I34" s="20">
        <v>53.382</v>
      </c>
      <c r="J34" s="20">
        <v>520.843</v>
      </c>
      <c r="K34" s="20">
        <v>365.662</v>
      </c>
      <c r="L34" s="3">
        <f>SUM(B34:K34)</f>
        <v>6961.031</v>
      </c>
    </row>
    <row r="35" spans="1:12" ht="12.75">
      <c r="A35" s="26" t="s">
        <v>28</v>
      </c>
      <c r="B35" s="20">
        <v>421.078</v>
      </c>
      <c r="C35" s="20">
        <v>1260.214</v>
      </c>
      <c r="D35" s="20">
        <v>234.304</v>
      </c>
      <c r="E35" s="20">
        <v>1537.548</v>
      </c>
      <c r="F35" s="20">
        <v>1814.77</v>
      </c>
      <c r="G35" s="20">
        <v>441.281</v>
      </c>
      <c r="H35" s="20">
        <v>250.27</v>
      </c>
      <c r="I35" s="20">
        <v>53.345</v>
      </c>
      <c r="J35" s="20">
        <v>517.572</v>
      </c>
      <c r="K35" s="20">
        <v>364.946</v>
      </c>
      <c r="L35" s="3">
        <v>6895.328</v>
      </c>
    </row>
    <row r="36" spans="1:4" ht="12.75">
      <c r="A36" s="3"/>
      <c r="B36" s="3"/>
      <c r="D36" s="8"/>
    </row>
    <row r="37" spans="1:4" ht="12.75">
      <c r="A37" s="3"/>
      <c r="B37" s="3"/>
      <c r="D37" s="8"/>
    </row>
    <row r="38" spans="1:4" ht="12.75">
      <c r="A38" s="3"/>
      <c r="B38" s="3"/>
      <c r="D38" s="8"/>
    </row>
    <row r="39" spans="1:4" ht="12.75">
      <c r="A39" s="3"/>
      <c r="B39" s="3"/>
      <c r="D39" s="8"/>
    </row>
    <row r="40" spans="1:4" ht="12.75">
      <c r="A40" s="3"/>
      <c r="B40" s="3"/>
      <c r="D40" s="8"/>
    </row>
    <row r="41" spans="1:4" ht="12.75">
      <c r="A41" s="3"/>
      <c r="B41" s="3"/>
      <c r="D41" s="8"/>
    </row>
    <row r="42" spans="1:4" ht="12.75">
      <c r="A42" s="3"/>
      <c r="B42" s="3"/>
      <c r="D42" s="8"/>
    </row>
    <row r="43" spans="1:4" ht="12.75">
      <c r="A43" s="3"/>
      <c r="B43" s="3"/>
      <c r="D43" s="8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9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9"/>
    </row>
    <row r="49" spans="1:17" ht="12.75">
      <c r="A49" s="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9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0">
      <selection activeCell="A31" sqref="A31:A34"/>
    </sheetView>
  </sheetViews>
  <sheetFormatPr defaultColWidth="9.140625" defaultRowHeight="21.75"/>
  <cols>
    <col min="1" max="14" width="12.7109375" style="2" customWidth="1"/>
    <col min="15" max="16384" width="9.1406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>
        <v>1</v>
      </c>
      <c r="B3" s="3">
        <v>2203.2</v>
      </c>
      <c r="C3" s="3">
        <v>267</v>
      </c>
      <c r="D3" s="3">
        <v>159</v>
      </c>
      <c r="E3" s="3">
        <v>207</v>
      </c>
      <c r="F3" s="3">
        <v>149</v>
      </c>
      <c r="G3" s="3">
        <f aca="true" t="shared" si="0" ref="G3:G12">((C3-E3)-(D3-F3))/(LN((C3-E3)/(D3-F3)))</f>
        <v>27.905531327562365</v>
      </c>
    </row>
    <row r="4" spans="1:7" ht="12.75">
      <c r="A4" s="3">
        <v>2</v>
      </c>
      <c r="B4" s="3">
        <v>9899.2</v>
      </c>
      <c r="C4" s="3">
        <v>343</v>
      </c>
      <c r="D4" s="3">
        <v>159</v>
      </c>
      <c r="E4" s="3">
        <v>211.61</v>
      </c>
      <c r="F4" s="3">
        <v>149</v>
      </c>
      <c r="G4" s="3">
        <f t="shared" si="0"/>
        <v>47.13104184067941</v>
      </c>
    </row>
    <row r="5" spans="1:7" ht="12.75">
      <c r="A5" s="3">
        <v>3</v>
      </c>
      <c r="B5" s="3">
        <v>10645.2</v>
      </c>
      <c r="C5" s="3">
        <v>376</v>
      </c>
      <c r="D5" s="3">
        <v>375.9</v>
      </c>
      <c r="E5" s="3">
        <v>265</v>
      </c>
      <c r="F5" s="3">
        <v>210.72</v>
      </c>
      <c r="G5" s="3">
        <f t="shared" si="0"/>
        <v>136.29997102512854</v>
      </c>
    </row>
    <row r="6" spans="1:7" ht="12.75">
      <c r="A6" s="3">
        <v>4</v>
      </c>
      <c r="B6" s="3">
        <v>5442.723</v>
      </c>
      <c r="C6" s="3">
        <v>159</v>
      </c>
      <c r="D6" s="3">
        <v>138.18</v>
      </c>
      <c r="E6" s="3">
        <v>149</v>
      </c>
      <c r="F6" s="3">
        <v>118</v>
      </c>
      <c r="G6" s="3">
        <f t="shared" si="0"/>
        <v>14.499216119385302</v>
      </c>
    </row>
    <row r="7" spans="1:7" ht="12.75">
      <c r="A7" s="3">
        <v>5</v>
      </c>
      <c r="B7" s="3">
        <v>5799.477</v>
      </c>
      <c r="C7" s="3">
        <v>135.18</v>
      </c>
      <c r="D7" s="3">
        <v>109.8</v>
      </c>
      <c r="E7" s="3">
        <v>118.28</v>
      </c>
      <c r="F7" s="3">
        <v>26</v>
      </c>
      <c r="G7" s="3">
        <f t="shared" si="0"/>
        <v>41.78326775841438</v>
      </c>
    </row>
    <row r="8" spans="1:7" ht="12.75">
      <c r="A8" s="3">
        <v>6</v>
      </c>
      <c r="B8" s="3">
        <v>7494.8</v>
      </c>
      <c r="C8" s="3">
        <v>109.8</v>
      </c>
      <c r="D8" s="3">
        <v>77</v>
      </c>
      <c r="E8" s="3">
        <v>30</v>
      </c>
      <c r="F8" s="3">
        <v>15</v>
      </c>
      <c r="G8" s="3">
        <f t="shared" si="0"/>
        <v>70.52601966979792</v>
      </c>
    </row>
    <row r="9" spans="1:7" ht="12.75">
      <c r="A9" s="3">
        <v>7</v>
      </c>
      <c r="B9" s="3">
        <v>548</v>
      </c>
      <c r="C9" s="3">
        <v>159</v>
      </c>
      <c r="D9" s="3">
        <v>132.14</v>
      </c>
      <c r="E9" s="3">
        <v>127</v>
      </c>
      <c r="F9" s="3">
        <v>121.13</v>
      </c>
      <c r="G9" s="3">
        <f t="shared" si="0"/>
        <v>19.67323216759237</v>
      </c>
    </row>
    <row r="10" spans="1:7" ht="12.75">
      <c r="A10" s="3">
        <v>8</v>
      </c>
      <c r="B10" s="3">
        <v>900.4</v>
      </c>
      <c r="C10" s="3">
        <v>132.14</v>
      </c>
      <c r="D10" s="3">
        <v>88</v>
      </c>
      <c r="E10" s="3">
        <v>30</v>
      </c>
      <c r="F10" s="3">
        <v>15</v>
      </c>
      <c r="G10" s="3">
        <f t="shared" si="0"/>
        <v>86.75588885764132</v>
      </c>
    </row>
    <row r="11" spans="1:7" ht="12.75">
      <c r="A11" s="3">
        <v>9</v>
      </c>
      <c r="B11" s="3">
        <v>636.377</v>
      </c>
      <c r="C11" s="3">
        <v>159</v>
      </c>
      <c r="D11" s="3">
        <v>147.17</v>
      </c>
      <c r="E11" s="3">
        <v>149</v>
      </c>
      <c r="F11" s="3">
        <v>118</v>
      </c>
      <c r="G11" s="3">
        <f t="shared" si="0"/>
        <v>17.90658829167701</v>
      </c>
    </row>
    <row r="12" spans="1:7" ht="12.75">
      <c r="A12" s="3">
        <v>10</v>
      </c>
      <c r="B12" s="3">
        <v>3075.823</v>
      </c>
      <c r="C12" s="3">
        <v>147.17</v>
      </c>
      <c r="D12" s="3">
        <v>90</v>
      </c>
      <c r="E12" s="3">
        <v>127</v>
      </c>
      <c r="F12" s="3">
        <v>26</v>
      </c>
      <c r="G12" s="3">
        <f t="shared" si="0"/>
        <v>37.95834732343644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s="5" customFormat="1" ht="3" customHeight="1">
      <c r="A15" s="4"/>
      <c r="B15" s="4"/>
      <c r="C15" s="4"/>
      <c r="D15" s="4"/>
      <c r="E15" s="4"/>
      <c r="F15" s="4"/>
      <c r="G15" s="4" t="e">
        <f>((C15-E15)-(D15-F15))/(LN((C15-E15)/(D15-F15)))</f>
        <v>#DIV/0!</v>
      </c>
    </row>
    <row r="16" spans="1:7" ht="12.75">
      <c r="A16" s="3"/>
      <c r="B16" s="3"/>
      <c r="C16" s="3"/>
      <c r="D16" s="3"/>
      <c r="E16" s="3"/>
      <c r="F16" s="3"/>
      <c r="G16" s="3"/>
    </row>
    <row r="17" spans="1:8" ht="12.75">
      <c r="A17" s="6" t="s">
        <v>0</v>
      </c>
      <c r="B17" s="6" t="s">
        <v>1</v>
      </c>
      <c r="C17" s="6" t="s">
        <v>6</v>
      </c>
      <c r="D17" s="11" t="s">
        <v>9</v>
      </c>
      <c r="E17" s="12" t="s">
        <v>10</v>
      </c>
      <c r="F17" s="12" t="s">
        <v>11</v>
      </c>
      <c r="G17" s="12" t="s">
        <v>7</v>
      </c>
      <c r="H17" s="12" t="s">
        <v>22</v>
      </c>
    </row>
    <row r="18" spans="1:10" ht="12.75">
      <c r="A18" s="7"/>
      <c r="B18" s="7" t="s">
        <v>8</v>
      </c>
      <c r="C18" s="7"/>
      <c r="D18" s="7"/>
      <c r="E18" s="7"/>
      <c r="F18" s="7"/>
      <c r="G18" s="7"/>
      <c r="H18" s="21"/>
      <c r="J18" s="10"/>
    </row>
    <row r="19" spans="1:10" ht="12.75">
      <c r="A19" s="3">
        <v>1</v>
      </c>
      <c r="B19" s="3">
        <v>2203.2</v>
      </c>
      <c r="C19" s="3">
        <f aca="true" t="shared" si="1" ref="C19:C28">G3</f>
        <v>27.905531327562365</v>
      </c>
      <c r="D19" s="3">
        <v>0.3</v>
      </c>
      <c r="E19" s="3">
        <v>0.5</v>
      </c>
      <c r="F19" s="3">
        <f>1/((1/D19)+(1/E19))</f>
        <v>0.18749999999999997</v>
      </c>
      <c r="G19" s="3">
        <f>B19/(F19*C19)</f>
        <v>421.07780934434675</v>
      </c>
      <c r="H19" s="20">
        <v>427.588</v>
      </c>
      <c r="J19" s="10"/>
    </row>
    <row r="20" spans="1:10" ht="12.75">
      <c r="A20" s="3">
        <v>2</v>
      </c>
      <c r="B20" s="3">
        <v>9899.2</v>
      </c>
      <c r="C20" s="3">
        <f t="shared" si="1"/>
        <v>47.13104184067941</v>
      </c>
      <c r="D20" s="3">
        <v>0.25</v>
      </c>
      <c r="E20" s="3">
        <v>0.5</v>
      </c>
      <c r="F20" s="3">
        <f aca="true" t="shared" si="2" ref="F20:F28">1/((1/D20)+(1/E20))</f>
        <v>0.16666666666666666</v>
      </c>
      <c r="G20" s="3">
        <f aca="true" t="shared" si="3" ref="G20:G28">B20/(F20*C20)</f>
        <v>1260.2140262627347</v>
      </c>
      <c r="H20" s="20">
        <v>1278.968</v>
      </c>
      <c r="J20" s="10"/>
    </row>
    <row r="21" spans="1:10" ht="12.75">
      <c r="A21" s="3">
        <v>3</v>
      </c>
      <c r="B21" s="3">
        <v>10645.2</v>
      </c>
      <c r="C21" s="3">
        <f t="shared" si="1"/>
        <v>136.29997102512854</v>
      </c>
      <c r="D21" s="3">
        <v>1</v>
      </c>
      <c r="E21" s="3">
        <v>0.5</v>
      </c>
      <c r="F21" s="3">
        <f t="shared" si="2"/>
        <v>0.3333333333333333</v>
      </c>
      <c r="G21" s="3">
        <f t="shared" si="3"/>
        <v>234.30379155482206</v>
      </c>
      <c r="H21" s="20">
        <v>234.256</v>
      </c>
      <c r="J21" s="10"/>
    </row>
    <row r="22" spans="1:10" ht="12.75">
      <c r="A22" s="3">
        <v>4</v>
      </c>
      <c r="B22" s="3">
        <v>5442.723</v>
      </c>
      <c r="C22" s="3">
        <f t="shared" si="1"/>
        <v>14.499216119385302</v>
      </c>
      <c r="D22" s="3">
        <v>0.4</v>
      </c>
      <c r="E22" s="3">
        <v>0.5</v>
      </c>
      <c r="F22" s="3">
        <f t="shared" si="2"/>
        <v>0.2222222222222222</v>
      </c>
      <c r="G22" s="3">
        <f t="shared" si="3"/>
        <v>1689.2122510853612</v>
      </c>
      <c r="H22" s="20">
        <v>1855.736</v>
      </c>
      <c r="J22" s="10"/>
    </row>
    <row r="23" spans="1:10" ht="12.75">
      <c r="A23" s="3">
        <v>5</v>
      </c>
      <c r="B23" s="3">
        <v>5799.477</v>
      </c>
      <c r="C23" s="3">
        <f t="shared" si="1"/>
        <v>41.78326775841438</v>
      </c>
      <c r="D23" s="3">
        <v>0.4</v>
      </c>
      <c r="E23" s="3">
        <v>0.15</v>
      </c>
      <c r="F23" s="3">
        <f t="shared" si="2"/>
        <v>0.10909090909090907</v>
      </c>
      <c r="G23" s="3">
        <f t="shared" si="3"/>
        <v>1272.324433966613</v>
      </c>
      <c r="H23" s="20">
        <v>1280.102</v>
      </c>
      <c r="J23" s="10"/>
    </row>
    <row r="24" spans="1:10" ht="12.75">
      <c r="A24" s="3">
        <v>6</v>
      </c>
      <c r="B24" s="3">
        <v>7494.8</v>
      </c>
      <c r="C24" s="3">
        <f t="shared" si="1"/>
        <v>70.52601966979792</v>
      </c>
      <c r="D24" s="3">
        <v>0.4</v>
      </c>
      <c r="E24" s="3">
        <v>0.6</v>
      </c>
      <c r="F24" s="3">
        <f t="shared" si="2"/>
        <v>0.24</v>
      </c>
      <c r="G24" s="3">
        <f t="shared" si="3"/>
        <v>442.7916601496025</v>
      </c>
      <c r="H24" s="20">
        <v>443.14</v>
      </c>
      <c r="J24" s="10"/>
    </row>
    <row r="25" spans="1:10" ht="12.75">
      <c r="A25" s="3">
        <v>7</v>
      </c>
      <c r="B25" s="3">
        <v>548</v>
      </c>
      <c r="C25" s="3">
        <f t="shared" si="1"/>
        <v>19.67323216759237</v>
      </c>
      <c r="D25" s="3">
        <v>0.3</v>
      </c>
      <c r="E25" s="3">
        <v>0.15</v>
      </c>
      <c r="F25" s="3">
        <f t="shared" si="2"/>
        <v>0.1</v>
      </c>
      <c r="G25" s="3">
        <f t="shared" si="3"/>
        <v>278.5510765753672</v>
      </c>
      <c r="H25" s="20">
        <v>249.185</v>
      </c>
      <c r="J25" s="10"/>
    </row>
    <row r="26" spans="1:10" ht="12.75">
      <c r="A26" s="3">
        <v>8</v>
      </c>
      <c r="B26" s="3">
        <v>900.4</v>
      </c>
      <c r="C26" s="3">
        <f t="shared" si="1"/>
        <v>86.75588885764132</v>
      </c>
      <c r="D26" s="3">
        <v>0.3</v>
      </c>
      <c r="E26" s="3">
        <v>0.6</v>
      </c>
      <c r="F26" s="3">
        <f t="shared" si="2"/>
        <v>0.2</v>
      </c>
      <c r="G26" s="3">
        <f t="shared" si="3"/>
        <v>51.89273096362807</v>
      </c>
      <c r="H26" s="20">
        <v>51.934</v>
      </c>
      <c r="J26" s="10"/>
    </row>
    <row r="27" spans="1:10" ht="12.75">
      <c r="A27" s="3">
        <v>9</v>
      </c>
      <c r="B27" s="3">
        <v>636.377</v>
      </c>
      <c r="C27" s="3">
        <f t="shared" si="1"/>
        <v>17.90658829167701</v>
      </c>
      <c r="D27" s="3">
        <v>0.25</v>
      </c>
      <c r="E27" s="3">
        <v>0.5</v>
      </c>
      <c r="F27" s="3">
        <f t="shared" si="2"/>
        <v>0.16666666666666666</v>
      </c>
      <c r="G27" s="3">
        <f t="shared" si="3"/>
        <v>213.23224378675917</v>
      </c>
      <c r="H27" s="20">
        <v>214.104</v>
      </c>
      <c r="J27" s="10"/>
    </row>
    <row r="28" spans="1:10" ht="12.75">
      <c r="A28" s="3">
        <v>10</v>
      </c>
      <c r="B28" s="3">
        <v>3075.823</v>
      </c>
      <c r="C28" s="3">
        <f t="shared" si="1"/>
        <v>37.95834732343644</v>
      </c>
      <c r="D28" s="3">
        <v>0.25</v>
      </c>
      <c r="E28" s="3">
        <v>0.15</v>
      </c>
      <c r="F28" s="3">
        <f t="shared" si="2"/>
        <v>0.09374999999999999</v>
      </c>
      <c r="G28" s="3">
        <f t="shared" si="3"/>
        <v>864.336331271454</v>
      </c>
      <c r="H28" s="20">
        <v>866.167</v>
      </c>
      <c r="J28" s="10"/>
    </row>
    <row r="29" spans="1:9" ht="12.75">
      <c r="A29" s="3"/>
      <c r="B29" s="3"/>
      <c r="C29" s="3"/>
      <c r="D29" s="3"/>
      <c r="E29" s="3"/>
      <c r="F29" s="10"/>
      <c r="G29" s="3">
        <f>SUM(G19:G28)</f>
        <v>6727.936354960689</v>
      </c>
      <c r="H29" s="3">
        <f>SUM(H19:H28)</f>
        <v>6901.180000000002</v>
      </c>
      <c r="I29" s="10"/>
    </row>
    <row r="30" spans="1:9" ht="12.75">
      <c r="A30" s="3"/>
      <c r="B30" s="3"/>
      <c r="C30" s="3"/>
      <c r="D30" s="3"/>
      <c r="E30" s="3"/>
      <c r="F30" s="10"/>
      <c r="G30" s="3"/>
      <c r="H30" s="3"/>
      <c r="I30" s="10"/>
    </row>
    <row r="31" spans="1:12" ht="12.75">
      <c r="A31" s="24" t="s">
        <v>0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  <c r="L31" s="3"/>
    </row>
    <row r="32" spans="1:12" ht="12.75">
      <c r="A32" s="25" t="s">
        <v>26</v>
      </c>
      <c r="B32" s="3">
        <v>2203.2</v>
      </c>
      <c r="C32" s="3">
        <v>9899.2</v>
      </c>
      <c r="D32" s="3">
        <v>10645.2</v>
      </c>
      <c r="E32" s="3">
        <v>5442.723</v>
      </c>
      <c r="F32" s="3">
        <v>5799.477</v>
      </c>
      <c r="G32" s="3">
        <v>7494.8</v>
      </c>
      <c r="H32" s="3">
        <v>548</v>
      </c>
      <c r="I32" s="3">
        <v>900.4</v>
      </c>
      <c r="J32" s="3">
        <v>636.377</v>
      </c>
      <c r="K32" s="3">
        <v>3075.823</v>
      </c>
      <c r="L32" s="3"/>
    </row>
    <row r="33" spans="1:13" ht="12.75">
      <c r="A33" s="26" t="s">
        <v>27</v>
      </c>
      <c r="B33" s="20">
        <v>427.588</v>
      </c>
      <c r="C33" s="20">
        <v>1278.968</v>
      </c>
      <c r="D33" s="20">
        <v>234.256</v>
      </c>
      <c r="E33" s="20">
        <v>1855.736</v>
      </c>
      <c r="F33" s="20">
        <v>1280.102</v>
      </c>
      <c r="G33" s="20">
        <v>443.14</v>
      </c>
      <c r="H33" s="20">
        <v>249.185</v>
      </c>
      <c r="I33" s="20">
        <v>51.934</v>
      </c>
      <c r="J33" s="20">
        <v>214.104</v>
      </c>
      <c r="K33" s="20">
        <v>866.167</v>
      </c>
      <c r="L33" s="3">
        <f>SUM(B33:K33)</f>
        <v>6901.180000000002</v>
      </c>
      <c r="M33" s="3"/>
    </row>
    <row r="34" spans="1:12" ht="12.75">
      <c r="A34" s="26" t="s">
        <v>28</v>
      </c>
      <c r="B34" s="2">
        <v>421.078</v>
      </c>
      <c r="C34" s="2">
        <v>1260.214</v>
      </c>
      <c r="D34" s="2">
        <v>234.304</v>
      </c>
      <c r="E34" s="2">
        <v>1689.212</v>
      </c>
      <c r="F34" s="2">
        <v>1272.324</v>
      </c>
      <c r="G34" s="2">
        <v>442.792</v>
      </c>
      <c r="H34" s="2">
        <v>278.551</v>
      </c>
      <c r="I34" s="2">
        <v>51.893</v>
      </c>
      <c r="J34" s="2">
        <v>213.232</v>
      </c>
      <c r="K34" s="2">
        <v>864.336</v>
      </c>
      <c r="L34" s="10">
        <v>6727.936</v>
      </c>
    </row>
    <row r="35" spans="1:4" ht="12.75">
      <c r="A35" s="3"/>
      <c r="D35" s="8"/>
    </row>
    <row r="36" spans="1:4" ht="12.75">
      <c r="A36" s="3"/>
      <c r="B36" s="3"/>
      <c r="D36" s="8"/>
    </row>
    <row r="37" spans="1:4" ht="12.75">
      <c r="A37" s="3"/>
      <c r="B37" s="3"/>
      <c r="D37" s="8"/>
    </row>
    <row r="38" spans="1:4" ht="12.75">
      <c r="A38" s="3"/>
      <c r="B38" s="3"/>
      <c r="D38" s="8"/>
    </row>
    <row r="39" spans="1:4" ht="12.75">
      <c r="A39" s="3"/>
      <c r="B39" s="3"/>
      <c r="D39" s="8"/>
    </row>
    <row r="40" spans="1:4" ht="12.75">
      <c r="A40" s="3"/>
      <c r="B40" s="3"/>
      <c r="D40" s="8"/>
    </row>
    <row r="41" spans="1:4" ht="12.75">
      <c r="A41" s="3"/>
      <c r="B41" s="3"/>
      <c r="D41" s="8"/>
    </row>
    <row r="42" spans="1:4" ht="12.75">
      <c r="A42" s="3"/>
      <c r="B42" s="3"/>
      <c r="D42" s="8"/>
    </row>
    <row r="43" spans="1:4" ht="12.75">
      <c r="A43" s="3"/>
      <c r="B43" s="3"/>
      <c r="D43" s="8"/>
    </row>
    <row r="44" spans="1:4" ht="12.75">
      <c r="A44" s="3"/>
      <c r="B44" s="3"/>
      <c r="D44" s="8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9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  <c r="N49" s="9"/>
      <c r="O49" s="9"/>
      <c r="P49" s="9"/>
      <c r="Q49" s="9"/>
    </row>
    <row r="50" spans="1:17" ht="12.75">
      <c r="A50" s="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9"/>
      <c r="P51" s="9"/>
      <c r="Q51" s="9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7">
      <selection activeCell="A31" sqref="A31:A34"/>
    </sheetView>
  </sheetViews>
  <sheetFormatPr defaultColWidth="9.140625" defaultRowHeight="21.75"/>
  <cols>
    <col min="1" max="14" width="12.7109375" style="2" customWidth="1"/>
    <col min="15" max="16384" width="9.1406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>
        <v>1</v>
      </c>
      <c r="B3" s="3">
        <v>2203.2</v>
      </c>
      <c r="C3" s="3">
        <v>267</v>
      </c>
      <c r="D3" s="3">
        <v>159</v>
      </c>
      <c r="E3" s="3">
        <v>211.834</v>
      </c>
      <c r="F3" s="3">
        <v>149</v>
      </c>
      <c r="G3" s="3">
        <f aca="true" t="shared" si="0" ref="G3:G12">((C3-E3)-(D3-F3))/(LN((C3-E3)/(D3-F3)))</f>
        <v>26.44748342026674</v>
      </c>
    </row>
    <row r="4" spans="1:7" ht="12.75">
      <c r="A4" s="3">
        <v>2</v>
      </c>
      <c r="B4" s="3">
        <v>9899.2</v>
      </c>
      <c r="C4" s="3">
        <v>343</v>
      </c>
      <c r="D4" s="3">
        <v>159</v>
      </c>
      <c r="E4" s="3">
        <v>210.472</v>
      </c>
      <c r="F4" s="3">
        <v>149</v>
      </c>
      <c r="G4" s="3">
        <f t="shared" si="0"/>
        <v>47.41412442695393</v>
      </c>
    </row>
    <row r="5" spans="1:7" ht="12.75">
      <c r="A5" s="3">
        <v>3</v>
      </c>
      <c r="B5" s="3">
        <v>10645.2</v>
      </c>
      <c r="C5" s="3">
        <v>376</v>
      </c>
      <c r="D5" s="3">
        <v>375.9</v>
      </c>
      <c r="E5" s="3">
        <v>265</v>
      </c>
      <c r="F5" s="3">
        <v>210.716</v>
      </c>
      <c r="G5" s="3">
        <f t="shared" si="0"/>
        <v>136.30173038741057</v>
      </c>
    </row>
    <row r="6" spans="1:7" ht="12.75">
      <c r="A6" s="3">
        <v>4</v>
      </c>
      <c r="B6" s="3">
        <v>6079.1</v>
      </c>
      <c r="C6" s="3">
        <v>159</v>
      </c>
      <c r="D6" s="3">
        <v>132.396</v>
      </c>
      <c r="E6" s="3">
        <v>149</v>
      </c>
      <c r="F6" s="3">
        <v>118</v>
      </c>
      <c r="G6" s="3">
        <f t="shared" si="0"/>
        <v>12.064815265084636</v>
      </c>
    </row>
    <row r="7" spans="1:7" ht="12.75">
      <c r="A7" s="3">
        <v>5</v>
      </c>
      <c r="B7" s="3">
        <v>6272.004</v>
      </c>
      <c r="C7" s="3">
        <v>132.396</v>
      </c>
      <c r="D7" s="3">
        <v>104.95</v>
      </c>
      <c r="E7" s="3">
        <v>93.224</v>
      </c>
      <c r="F7" s="3">
        <v>26</v>
      </c>
      <c r="G7" s="3">
        <f t="shared" si="0"/>
        <v>56.75659004201921</v>
      </c>
    </row>
    <row r="8" spans="1:7" ht="12.75">
      <c r="A8" s="3">
        <v>6</v>
      </c>
      <c r="B8" s="3">
        <v>6385.896</v>
      </c>
      <c r="C8" s="3">
        <v>104.95</v>
      </c>
      <c r="D8" s="3">
        <v>77</v>
      </c>
      <c r="E8" s="3">
        <v>30</v>
      </c>
      <c r="F8" s="3">
        <v>15</v>
      </c>
      <c r="G8" s="3">
        <f t="shared" si="0"/>
        <v>68.27041893836824</v>
      </c>
    </row>
    <row r="9" spans="1:7" ht="12.75">
      <c r="A9" s="3">
        <v>7</v>
      </c>
      <c r="B9" s="3">
        <v>764.882</v>
      </c>
      <c r="C9" s="3">
        <v>159</v>
      </c>
      <c r="D9" s="3">
        <v>121.51</v>
      </c>
      <c r="E9" s="3">
        <v>118.47</v>
      </c>
      <c r="F9" s="3">
        <v>93.224</v>
      </c>
      <c r="G9" s="3">
        <f t="shared" si="0"/>
        <v>34.041799978950294</v>
      </c>
    </row>
    <row r="10" spans="1:7" ht="12.75">
      <c r="A10" s="3">
        <v>8</v>
      </c>
      <c r="B10" s="3">
        <v>683.518</v>
      </c>
      <c r="C10" s="3">
        <v>121.51</v>
      </c>
      <c r="D10" s="3">
        <v>88</v>
      </c>
      <c r="E10" s="3">
        <v>30</v>
      </c>
      <c r="F10" s="3">
        <v>24.897</v>
      </c>
      <c r="G10" s="3">
        <f t="shared" si="0"/>
        <v>76.42865982957687</v>
      </c>
    </row>
    <row r="11" spans="1:7" ht="12.75">
      <c r="A11" s="3">
        <v>9</v>
      </c>
      <c r="B11" s="3">
        <v>2386.414</v>
      </c>
      <c r="C11" s="3">
        <v>159</v>
      </c>
      <c r="D11" s="3">
        <v>114.64</v>
      </c>
      <c r="E11" s="3">
        <v>131.099</v>
      </c>
      <c r="F11" s="3">
        <v>93.224</v>
      </c>
      <c r="G11" s="3">
        <f t="shared" si="0"/>
        <v>24.515713137882372</v>
      </c>
    </row>
    <row r="12" spans="1:7" ht="12.75">
      <c r="A12" s="3">
        <v>10</v>
      </c>
      <c r="B12" s="3">
        <v>1325.786</v>
      </c>
      <c r="C12" s="3">
        <v>114.64</v>
      </c>
      <c r="D12" s="3">
        <v>90</v>
      </c>
      <c r="E12" s="3">
        <v>24.897</v>
      </c>
      <c r="F12" s="3">
        <v>15</v>
      </c>
      <c r="G12" s="3">
        <f t="shared" si="0"/>
        <v>82.1511343404571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s="5" customFormat="1" ht="3" customHeight="1">
      <c r="A15" s="4"/>
      <c r="B15" s="4"/>
      <c r="C15" s="4"/>
      <c r="D15" s="4"/>
      <c r="E15" s="4"/>
      <c r="F15" s="4"/>
      <c r="G15" s="4" t="e">
        <f>((C15-E15)-(D15-F15))/(LN((C15-E15)/(D15-F15)))</f>
        <v>#DIV/0!</v>
      </c>
    </row>
    <row r="16" spans="1:7" ht="12.75">
      <c r="A16" s="3"/>
      <c r="B16" s="3"/>
      <c r="C16" s="3"/>
      <c r="D16" s="3"/>
      <c r="E16" s="3"/>
      <c r="F16" s="3"/>
      <c r="G16" s="3"/>
    </row>
    <row r="17" spans="1:8" ht="12.75">
      <c r="A17" s="6" t="s">
        <v>0</v>
      </c>
      <c r="B17" s="6" t="s">
        <v>1</v>
      </c>
      <c r="C17" s="6" t="s">
        <v>6</v>
      </c>
      <c r="D17" s="11" t="s">
        <v>9</v>
      </c>
      <c r="E17" s="12" t="s">
        <v>10</v>
      </c>
      <c r="F17" s="12" t="s">
        <v>11</v>
      </c>
      <c r="G17" s="12" t="s">
        <v>7</v>
      </c>
      <c r="H17" s="12" t="s">
        <v>22</v>
      </c>
    </row>
    <row r="18" spans="1:10" ht="12.75">
      <c r="A18" s="7"/>
      <c r="B18" s="7" t="s">
        <v>8</v>
      </c>
      <c r="C18" s="7"/>
      <c r="D18" s="7"/>
      <c r="E18" s="7"/>
      <c r="F18" s="7"/>
      <c r="G18" s="7"/>
      <c r="H18" s="21"/>
      <c r="J18" s="10"/>
    </row>
    <row r="19" spans="1:10" ht="12.75">
      <c r="A19" s="3">
        <v>1</v>
      </c>
      <c r="B19" s="3">
        <v>2203.2</v>
      </c>
      <c r="C19" s="3">
        <f aca="true" t="shared" si="1" ref="C19:C28">G3</f>
        <v>26.44748342026674</v>
      </c>
      <c r="D19" s="3">
        <v>0.3</v>
      </c>
      <c r="E19" s="3">
        <v>0.5</v>
      </c>
      <c r="F19" s="3">
        <f aca="true" t="shared" si="2" ref="F19:F28">1/((1/D19)+(1/E19))</f>
        <v>0.18749999999999997</v>
      </c>
      <c r="G19" s="3">
        <f aca="true" t="shared" si="3" ref="G19:G28">B19/(F19*C19)</f>
        <v>444.2917994608007</v>
      </c>
      <c r="H19" s="20">
        <v>450.919</v>
      </c>
      <c r="J19" s="10"/>
    </row>
    <row r="20" spans="1:10" ht="12.75">
      <c r="A20" s="3">
        <v>2</v>
      </c>
      <c r="B20" s="3">
        <v>9899.2</v>
      </c>
      <c r="C20" s="3">
        <f t="shared" si="1"/>
        <v>47.41412442695393</v>
      </c>
      <c r="D20" s="3">
        <v>0.25</v>
      </c>
      <c r="E20" s="3">
        <v>0.5</v>
      </c>
      <c r="F20" s="3">
        <f t="shared" si="2"/>
        <v>0.16666666666666666</v>
      </c>
      <c r="G20" s="3">
        <f t="shared" si="3"/>
        <v>1252.690009946384</v>
      </c>
      <c r="H20" s="20">
        <v>1272.809</v>
      </c>
      <c r="J20" s="10"/>
    </row>
    <row r="21" spans="1:10" ht="12.75">
      <c r="A21" s="3">
        <v>3</v>
      </c>
      <c r="B21" s="3">
        <v>10645.2</v>
      </c>
      <c r="C21" s="3">
        <f t="shared" si="1"/>
        <v>136.30173038741057</v>
      </c>
      <c r="D21" s="3">
        <v>1</v>
      </c>
      <c r="E21" s="3">
        <v>0.5</v>
      </c>
      <c r="F21" s="3">
        <f t="shared" si="2"/>
        <v>0.3333333333333333</v>
      </c>
      <c r="G21" s="3">
        <f t="shared" si="3"/>
        <v>234.30076719664095</v>
      </c>
      <c r="H21" s="20">
        <v>234.256</v>
      </c>
      <c r="J21" s="10"/>
    </row>
    <row r="22" spans="1:10" ht="12.75">
      <c r="A22" s="3">
        <v>4</v>
      </c>
      <c r="B22" s="3">
        <v>6079.1</v>
      </c>
      <c r="C22" s="3">
        <f t="shared" si="1"/>
        <v>12.064815265084636</v>
      </c>
      <c r="D22" s="3">
        <v>0.4</v>
      </c>
      <c r="E22" s="3">
        <v>0.5</v>
      </c>
      <c r="F22" s="3">
        <f t="shared" si="2"/>
        <v>0.2222222222222222</v>
      </c>
      <c r="G22" s="3">
        <f t="shared" si="3"/>
        <v>2267.415571556047</v>
      </c>
      <c r="H22" s="20">
        <v>2279.724</v>
      </c>
      <c r="J22" s="10"/>
    </row>
    <row r="23" spans="1:10" ht="12.75">
      <c r="A23" s="3">
        <v>5</v>
      </c>
      <c r="B23" s="3">
        <v>6272.004</v>
      </c>
      <c r="C23" s="3">
        <f t="shared" si="1"/>
        <v>56.75659004201921</v>
      </c>
      <c r="D23" s="3">
        <v>0.4</v>
      </c>
      <c r="E23" s="3">
        <v>0.15</v>
      </c>
      <c r="F23" s="3">
        <f t="shared" si="2"/>
        <v>0.10909090909090907</v>
      </c>
      <c r="G23" s="3">
        <f t="shared" si="3"/>
        <v>1012.9813992954004</v>
      </c>
      <c r="H23" s="20">
        <v>1070.465</v>
      </c>
      <c r="J23" s="10"/>
    </row>
    <row r="24" spans="1:10" ht="12.75">
      <c r="A24" s="3">
        <v>6</v>
      </c>
      <c r="B24" s="3">
        <v>6385.896</v>
      </c>
      <c r="C24" s="3">
        <f t="shared" si="1"/>
        <v>68.27041893836824</v>
      </c>
      <c r="D24" s="3">
        <v>0.4</v>
      </c>
      <c r="E24" s="3">
        <v>0.6</v>
      </c>
      <c r="F24" s="3">
        <f t="shared" si="2"/>
        <v>0.24</v>
      </c>
      <c r="G24" s="3">
        <f t="shared" si="3"/>
        <v>389.7427379788094</v>
      </c>
      <c r="H24" s="20">
        <v>389.975</v>
      </c>
      <c r="J24" s="10"/>
    </row>
    <row r="25" spans="1:10" ht="12.75">
      <c r="A25" s="3">
        <v>7</v>
      </c>
      <c r="B25" s="3">
        <v>764.882</v>
      </c>
      <c r="C25" s="3">
        <f t="shared" si="1"/>
        <v>34.041799978950294</v>
      </c>
      <c r="D25" s="3">
        <v>0.3</v>
      </c>
      <c r="E25" s="3">
        <v>0.15</v>
      </c>
      <c r="F25" s="3">
        <f t="shared" si="2"/>
        <v>0.1</v>
      </c>
      <c r="G25" s="3">
        <f t="shared" si="3"/>
        <v>224.68905888436092</v>
      </c>
      <c r="H25" s="20">
        <v>305.7</v>
      </c>
      <c r="J25" s="10"/>
    </row>
    <row r="26" spans="1:10" ht="12.75">
      <c r="A26" s="3">
        <v>8</v>
      </c>
      <c r="B26" s="3">
        <v>683.518</v>
      </c>
      <c r="C26" s="3">
        <f t="shared" si="1"/>
        <v>76.42865982957687</v>
      </c>
      <c r="D26" s="3">
        <v>0.3</v>
      </c>
      <c r="E26" s="3">
        <v>0.6</v>
      </c>
      <c r="F26" s="3">
        <f t="shared" si="2"/>
        <v>0.2</v>
      </c>
      <c r="G26" s="3">
        <f t="shared" si="3"/>
        <v>44.71607912032808</v>
      </c>
      <c r="H26" s="20">
        <v>44.551</v>
      </c>
      <c r="J26" s="10"/>
    </row>
    <row r="27" spans="1:10" ht="12.75">
      <c r="A27" s="3">
        <v>9</v>
      </c>
      <c r="B27" s="3">
        <v>2386.414</v>
      </c>
      <c r="C27" s="3">
        <f t="shared" si="1"/>
        <v>24.515713137882372</v>
      </c>
      <c r="D27" s="3">
        <v>0.25</v>
      </c>
      <c r="E27" s="3">
        <v>0.15</v>
      </c>
      <c r="F27" s="3">
        <f t="shared" si="2"/>
        <v>0.09374999999999999</v>
      </c>
      <c r="G27" s="3">
        <f t="shared" si="3"/>
        <v>1038.3170386886588</v>
      </c>
      <c r="H27" s="20">
        <v>895.979</v>
      </c>
      <c r="J27" s="10"/>
    </row>
    <row r="28" spans="1:10" ht="12.75">
      <c r="A28" s="3">
        <v>10</v>
      </c>
      <c r="B28" s="3">
        <v>1325.786</v>
      </c>
      <c r="C28" s="3">
        <f t="shared" si="1"/>
        <v>82.1511343404571</v>
      </c>
      <c r="D28" s="3">
        <v>0.25</v>
      </c>
      <c r="E28" s="3">
        <v>0.6</v>
      </c>
      <c r="F28" s="3">
        <f t="shared" si="2"/>
        <v>0.1764705882352941</v>
      </c>
      <c r="G28" s="3">
        <f t="shared" si="3"/>
        <v>91.45080458899396</v>
      </c>
      <c r="H28" s="20">
        <v>91.671</v>
      </c>
      <c r="J28" s="10"/>
    </row>
    <row r="29" spans="1:10" ht="12.75">
      <c r="A29" s="3"/>
      <c r="B29" s="3"/>
      <c r="C29" s="3"/>
      <c r="D29" s="3"/>
      <c r="E29" s="3"/>
      <c r="F29" s="10"/>
      <c r="G29" s="3">
        <f>SUM(G19:G28)</f>
        <v>7000.595266716424</v>
      </c>
      <c r="H29" s="3">
        <f>SUM(H19:H28)</f>
        <v>7036.049000000002</v>
      </c>
      <c r="I29" s="3"/>
      <c r="J29" s="10"/>
    </row>
    <row r="30" spans="1:10" ht="12.75">
      <c r="A30" s="3"/>
      <c r="B30" s="3"/>
      <c r="C30" s="3"/>
      <c r="D30" s="3"/>
      <c r="E30" s="3"/>
      <c r="F30" s="10"/>
      <c r="G30" s="3"/>
      <c r="H30" s="3"/>
      <c r="I30" s="3"/>
      <c r="J30" s="10"/>
    </row>
    <row r="31" spans="1:11" ht="12.75">
      <c r="A31" s="24" t="s">
        <v>0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</row>
    <row r="32" spans="1:11" ht="12.75">
      <c r="A32" s="25" t="s">
        <v>26</v>
      </c>
      <c r="B32" s="3">
        <v>2203.2</v>
      </c>
      <c r="C32" s="3">
        <v>9899.2</v>
      </c>
      <c r="D32" s="3">
        <v>10645.2</v>
      </c>
      <c r="E32" s="3">
        <v>6079.1</v>
      </c>
      <c r="F32" s="3">
        <v>6272.004</v>
      </c>
      <c r="G32" s="3">
        <v>6385.896</v>
      </c>
      <c r="H32" s="3">
        <v>764.882</v>
      </c>
      <c r="I32" s="3">
        <v>683.518</v>
      </c>
      <c r="J32" s="3">
        <v>2386.414</v>
      </c>
      <c r="K32" s="3">
        <v>1325.786</v>
      </c>
    </row>
    <row r="33" spans="1:13" ht="12.75">
      <c r="A33" s="26" t="s">
        <v>27</v>
      </c>
      <c r="B33" s="20">
        <v>450.919</v>
      </c>
      <c r="C33" s="20">
        <v>1272.809</v>
      </c>
      <c r="D33" s="20">
        <v>234.256</v>
      </c>
      <c r="E33" s="20">
        <v>2279.724</v>
      </c>
      <c r="F33" s="20">
        <v>1070.465</v>
      </c>
      <c r="G33" s="20">
        <v>389.975</v>
      </c>
      <c r="H33" s="20">
        <v>305.7</v>
      </c>
      <c r="I33" s="20">
        <v>44.551</v>
      </c>
      <c r="J33" s="20">
        <v>895.979</v>
      </c>
      <c r="K33" s="20">
        <v>91.671</v>
      </c>
      <c r="L33" s="3">
        <f>SUM(B33:K33)</f>
        <v>7036.049000000002</v>
      </c>
      <c r="M33" s="3"/>
    </row>
    <row r="34" spans="1:12" ht="12.75">
      <c r="A34" s="26" t="s">
        <v>28</v>
      </c>
      <c r="B34" s="2">
        <v>444.292</v>
      </c>
      <c r="C34" s="2">
        <v>1252.69</v>
      </c>
      <c r="D34" s="2">
        <v>234.301</v>
      </c>
      <c r="E34" s="2">
        <v>2267.416</v>
      </c>
      <c r="F34" s="2">
        <v>1012.981</v>
      </c>
      <c r="G34" s="2">
        <v>389.743</v>
      </c>
      <c r="H34" s="2">
        <v>224.689</v>
      </c>
      <c r="I34" s="2">
        <v>44.716</v>
      </c>
      <c r="J34" s="2">
        <v>1038.317</v>
      </c>
      <c r="K34" s="2">
        <v>91.451</v>
      </c>
      <c r="L34" s="3">
        <v>7000.595</v>
      </c>
    </row>
    <row r="35" spans="1:4" ht="12.75">
      <c r="A35" s="3"/>
      <c r="B35" s="3"/>
      <c r="D35" s="8"/>
    </row>
    <row r="36" spans="1:4" ht="12.75">
      <c r="A36" s="3"/>
      <c r="B36" s="3"/>
      <c r="D36" s="8"/>
    </row>
    <row r="37" spans="1:4" ht="12.75">
      <c r="A37" s="3"/>
      <c r="B37" s="3"/>
      <c r="D37" s="8"/>
    </row>
    <row r="38" spans="1:4" ht="12.75">
      <c r="A38" s="3"/>
      <c r="B38" s="3"/>
      <c r="D38" s="8"/>
    </row>
    <row r="39" spans="1:4" ht="12.75">
      <c r="A39" s="3"/>
      <c r="B39" s="3"/>
      <c r="D39" s="8"/>
    </row>
    <row r="40" spans="1:4" ht="12.75">
      <c r="A40" s="3"/>
      <c r="B40" s="3"/>
      <c r="D40" s="8"/>
    </row>
    <row r="41" spans="1:4" ht="12.75">
      <c r="A41" s="3"/>
      <c r="B41" s="3"/>
      <c r="D41" s="8"/>
    </row>
    <row r="42" spans="1:4" ht="12.75">
      <c r="A42" s="3"/>
      <c r="B42" s="3"/>
      <c r="D42" s="8"/>
    </row>
    <row r="43" spans="1:4" ht="12.75">
      <c r="A43" s="3"/>
      <c r="B43" s="3"/>
      <c r="D43" s="8"/>
    </row>
    <row r="44" spans="1:4" ht="12.75">
      <c r="A44" s="3"/>
      <c r="B44" s="3"/>
      <c r="D44" s="8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9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  <c r="N49" s="9"/>
      <c r="O49" s="9"/>
      <c r="P49" s="9"/>
      <c r="Q49" s="9"/>
    </row>
    <row r="50" spans="1:17" ht="12.75">
      <c r="A50" s="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9"/>
      <c r="P51" s="9"/>
      <c r="Q51" s="9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0"/>
  <sheetViews>
    <sheetView workbookViewId="0" topLeftCell="A13">
      <selection activeCell="E36" sqref="E36"/>
    </sheetView>
  </sheetViews>
  <sheetFormatPr defaultColWidth="9.140625" defaultRowHeight="21.75"/>
  <cols>
    <col min="1" max="14" width="12.7109375" style="2" customWidth="1"/>
    <col min="15" max="16384" width="9.140625" style="2" customWidth="1"/>
  </cols>
  <sheetData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>
        <v>1</v>
      </c>
      <c r="B3" s="3">
        <v>2203.2</v>
      </c>
      <c r="C3" s="3">
        <v>267</v>
      </c>
      <c r="D3" s="3">
        <v>159</v>
      </c>
      <c r="E3" s="3">
        <v>209.32</v>
      </c>
      <c r="F3" s="3">
        <v>149</v>
      </c>
      <c r="G3" s="3">
        <f aca="true" t="shared" si="0" ref="G3:G13">((C3-E3)-(D3-F3))/(LN((C3-E3)/(D3-F3)))</f>
        <v>27.209558225014685</v>
      </c>
    </row>
    <row r="4" spans="1:7" ht="12.75">
      <c r="A4" s="3">
        <v>2</v>
      </c>
      <c r="B4" s="3">
        <v>9899.2</v>
      </c>
      <c r="C4" s="3">
        <v>343</v>
      </c>
      <c r="D4" s="3">
        <v>159</v>
      </c>
      <c r="E4" s="3">
        <v>211.035</v>
      </c>
      <c r="F4" s="3">
        <v>149</v>
      </c>
      <c r="G4" s="3">
        <f t="shared" si="0"/>
        <v>47.27414187579116</v>
      </c>
    </row>
    <row r="5" spans="1:7" ht="12.75">
      <c r="A5" s="3">
        <v>3</v>
      </c>
      <c r="B5" s="3">
        <v>10645.2</v>
      </c>
      <c r="C5" s="3">
        <v>376</v>
      </c>
      <c r="D5" s="3">
        <v>375.9</v>
      </c>
      <c r="E5" s="3">
        <v>265</v>
      </c>
      <c r="F5" s="3">
        <v>210.72</v>
      </c>
      <c r="G5" s="3">
        <f t="shared" si="0"/>
        <v>136.29997102512854</v>
      </c>
    </row>
    <row r="6" spans="1:7" ht="12.75">
      <c r="A6" s="3">
        <v>4</v>
      </c>
      <c r="B6" s="3">
        <v>5501.647</v>
      </c>
      <c r="C6" s="3">
        <v>159</v>
      </c>
      <c r="D6" s="3">
        <v>134.923</v>
      </c>
      <c r="E6" s="3">
        <v>149</v>
      </c>
      <c r="F6" s="3">
        <v>118</v>
      </c>
      <c r="G6" s="3">
        <f t="shared" si="0"/>
        <v>13.159381618011691</v>
      </c>
    </row>
    <row r="7" spans="1:7" ht="12.75">
      <c r="A7" s="3">
        <v>5</v>
      </c>
      <c r="B7" s="3">
        <v>6573.309</v>
      </c>
      <c r="C7" s="3">
        <v>134.923</v>
      </c>
      <c r="D7" s="3">
        <v>106.16</v>
      </c>
      <c r="E7" s="3">
        <v>117.82</v>
      </c>
      <c r="F7" s="3">
        <v>26</v>
      </c>
      <c r="G7" s="3">
        <f t="shared" si="0"/>
        <v>40.8196491128102</v>
      </c>
    </row>
    <row r="8" spans="1:7" ht="12.75">
      <c r="A8" s="3">
        <v>6</v>
      </c>
      <c r="B8" s="3">
        <v>6662.044</v>
      </c>
      <c r="C8" s="3">
        <v>106.16</v>
      </c>
      <c r="D8" s="3">
        <v>77</v>
      </c>
      <c r="E8" s="3">
        <v>28.998</v>
      </c>
      <c r="F8" s="3">
        <v>15</v>
      </c>
      <c r="G8" s="3">
        <f t="shared" si="0"/>
        <v>69.3048009111641</v>
      </c>
    </row>
    <row r="9" spans="1:7" ht="12.75">
      <c r="A9" s="3">
        <v>7</v>
      </c>
      <c r="B9" s="3">
        <v>657.331</v>
      </c>
      <c r="C9" s="3">
        <v>159</v>
      </c>
      <c r="D9" s="3">
        <v>126.78</v>
      </c>
      <c r="E9" s="3">
        <v>127</v>
      </c>
      <c r="F9" s="3">
        <v>117.82</v>
      </c>
      <c r="G9" s="3">
        <f t="shared" si="0"/>
        <v>18.099466810279218</v>
      </c>
    </row>
    <row r="10" spans="1:7" ht="12.75">
      <c r="A10" s="3">
        <v>8</v>
      </c>
      <c r="B10" s="3">
        <v>791.069</v>
      </c>
      <c r="C10" s="3">
        <v>126.78</v>
      </c>
      <c r="D10" s="3">
        <v>88</v>
      </c>
      <c r="E10" s="3">
        <v>35.7</v>
      </c>
      <c r="F10" s="3">
        <v>26.25</v>
      </c>
      <c r="G10" s="3">
        <f t="shared" si="0"/>
        <v>75.46747138574067</v>
      </c>
    </row>
    <row r="11" spans="1:7" ht="12.75">
      <c r="A11" s="3">
        <v>9</v>
      </c>
      <c r="B11" s="3">
        <v>577.453</v>
      </c>
      <c r="C11" s="3">
        <v>159</v>
      </c>
      <c r="D11" s="3">
        <v>148.27</v>
      </c>
      <c r="E11" s="3">
        <v>149</v>
      </c>
      <c r="F11" s="3">
        <v>118</v>
      </c>
      <c r="G11" s="3">
        <f t="shared" si="0"/>
        <v>18.30129278298551</v>
      </c>
    </row>
    <row r="12" spans="1:7" ht="12.75">
      <c r="A12" s="3">
        <v>10</v>
      </c>
      <c r="B12" s="3">
        <v>2192.66</v>
      </c>
      <c r="C12" s="3">
        <v>148.27</v>
      </c>
      <c r="D12" s="3">
        <v>107.51</v>
      </c>
      <c r="E12" s="3">
        <v>127</v>
      </c>
      <c r="F12" s="3">
        <v>26</v>
      </c>
      <c r="G12" s="3">
        <f t="shared" si="0"/>
        <v>44.84050971319708</v>
      </c>
    </row>
    <row r="13" spans="1:7" ht="12.75">
      <c r="A13" s="3">
        <v>11</v>
      </c>
      <c r="B13" s="3">
        <v>942.086</v>
      </c>
      <c r="C13" s="3">
        <v>107.51</v>
      </c>
      <c r="D13" s="3">
        <v>90</v>
      </c>
      <c r="E13" s="3">
        <v>26.25</v>
      </c>
      <c r="F13" s="3">
        <v>15</v>
      </c>
      <c r="G13" s="3">
        <f t="shared" si="0"/>
        <v>78.08818466492085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s="5" customFormat="1" ht="3" customHeight="1">
      <c r="A15" s="4"/>
      <c r="B15" s="4"/>
      <c r="C15" s="4"/>
      <c r="D15" s="4"/>
      <c r="E15" s="4"/>
      <c r="F15" s="4"/>
      <c r="G15" s="4" t="e">
        <f>((C15-E15)-(D15-F15))/(LN((C15-E15)/(D15-F15)))</f>
        <v>#DIV/0!</v>
      </c>
    </row>
    <row r="16" spans="1:7" ht="12.75">
      <c r="A16" s="3"/>
      <c r="B16" s="3"/>
      <c r="C16" s="3"/>
      <c r="D16" s="3"/>
      <c r="E16" s="3"/>
      <c r="F16" s="3"/>
      <c r="G16" s="3"/>
    </row>
    <row r="17" spans="1:8" ht="12.75">
      <c r="A17" s="6" t="s">
        <v>0</v>
      </c>
      <c r="B17" s="6" t="s">
        <v>1</v>
      </c>
      <c r="C17" s="6" t="s">
        <v>6</v>
      </c>
      <c r="D17" s="11" t="s">
        <v>9</v>
      </c>
      <c r="E17" s="12" t="s">
        <v>10</v>
      </c>
      <c r="F17" s="12" t="s">
        <v>11</v>
      </c>
      <c r="G17" s="12" t="s">
        <v>7</v>
      </c>
      <c r="H17" s="12" t="s">
        <v>22</v>
      </c>
    </row>
    <row r="18" spans="1:10" ht="12.75">
      <c r="A18" s="7"/>
      <c r="B18" s="7" t="s">
        <v>8</v>
      </c>
      <c r="C18" s="7"/>
      <c r="D18" s="7"/>
      <c r="E18" s="7"/>
      <c r="F18" s="7"/>
      <c r="G18" s="7"/>
      <c r="H18" s="21"/>
      <c r="J18" s="10"/>
    </row>
    <row r="19" spans="1:10" ht="12.75">
      <c r="A19" s="3">
        <v>1</v>
      </c>
      <c r="B19" s="3">
        <v>2203.2</v>
      </c>
      <c r="C19" s="3">
        <f aca="true" t="shared" si="1" ref="C19:C29">G3</f>
        <v>27.209558225014685</v>
      </c>
      <c r="D19" s="3">
        <v>0.3</v>
      </c>
      <c r="E19" s="3">
        <v>0.5</v>
      </c>
      <c r="F19" s="3">
        <f aca="true" t="shared" si="2" ref="F19:F29">1/((1/D19)+(1/E19))</f>
        <v>0.18749999999999997</v>
      </c>
      <c r="G19" s="3">
        <f aca="true" t="shared" si="3" ref="G19:G29">B19/(F19*C19)</f>
        <v>431.84824622391164</v>
      </c>
      <c r="H19" s="20">
        <v>438.125</v>
      </c>
      <c r="J19" s="10"/>
    </row>
    <row r="20" spans="1:10" ht="12.75">
      <c r="A20" s="3">
        <v>2</v>
      </c>
      <c r="B20" s="3">
        <v>9899.2</v>
      </c>
      <c r="C20" s="3">
        <f t="shared" si="1"/>
        <v>47.27414187579116</v>
      </c>
      <c r="D20" s="3">
        <v>0.25</v>
      </c>
      <c r="E20" s="3">
        <v>0.5</v>
      </c>
      <c r="F20" s="3">
        <f t="shared" si="2"/>
        <v>0.16666666666666666</v>
      </c>
      <c r="G20" s="3">
        <f t="shared" si="3"/>
        <v>1256.3993262121164</v>
      </c>
      <c r="H20" s="20">
        <v>1276.162</v>
      </c>
      <c r="J20" s="10"/>
    </row>
    <row r="21" spans="1:10" ht="12.75">
      <c r="A21" s="3">
        <v>3</v>
      </c>
      <c r="B21" s="3">
        <v>10645.2</v>
      </c>
      <c r="C21" s="3">
        <f t="shared" si="1"/>
        <v>136.29997102512854</v>
      </c>
      <c r="D21" s="3">
        <v>1</v>
      </c>
      <c r="E21" s="3">
        <v>0.5</v>
      </c>
      <c r="F21" s="3">
        <f t="shared" si="2"/>
        <v>0.3333333333333333</v>
      </c>
      <c r="G21" s="3">
        <f t="shared" si="3"/>
        <v>234.30379155482206</v>
      </c>
      <c r="H21" s="20">
        <v>234.251</v>
      </c>
      <c r="J21" s="10"/>
    </row>
    <row r="22" spans="1:10" ht="12.75">
      <c r="A22" s="3">
        <v>4</v>
      </c>
      <c r="B22" s="3">
        <v>5501.647</v>
      </c>
      <c r="C22" s="3">
        <f t="shared" si="1"/>
        <v>13.159381618011691</v>
      </c>
      <c r="D22" s="3">
        <v>0.4</v>
      </c>
      <c r="E22" s="3">
        <v>0.5</v>
      </c>
      <c r="F22" s="3">
        <f t="shared" si="2"/>
        <v>0.2222222222222222</v>
      </c>
      <c r="G22" s="3">
        <f t="shared" si="3"/>
        <v>1881.3506757881155</v>
      </c>
      <c r="H22" s="20">
        <v>1888.523</v>
      </c>
      <c r="J22" s="10"/>
    </row>
    <row r="23" spans="1:10" ht="12.75">
      <c r="A23" s="3">
        <v>5</v>
      </c>
      <c r="B23" s="3">
        <v>6573.309</v>
      </c>
      <c r="C23" s="3">
        <f t="shared" si="1"/>
        <v>40.8196491128102</v>
      </c>
      <c r="D23" s="3">
        <v>0.4</v>
      </c>
      <c r="E23" s="3">
        <v>0.15</v>
      </c>
      <c r="F23" s="3">
        <f t="shared" si="2"/>
        <v>0.10909090909090907</v>
      </c>
      <c r="G23" s="3">
        <f t="shared" si="3"/>
        <v>1476.1354840037177</v>
      </c>
      <c r="H23" s="20">
        <v>1475.859</v>
      </c>
      <c r="J23" s="10"/>
    </row>
    <row r="24" spans="1:10" ht="12.75">
      <c r="A24" s="3">
        <v>6</v>
      </c>
      <c r="B24" s="3">
        <v>6662.044</v>
      </c>
      <c r="C24" s="3">
        <f t="shared" si="1"/>
        <v>69.3048009111641</v>
      </c>
      <c r="D24" s="3">
        <v>0.4</v>
      </c>
      <c r="E24" s="3">
        <v>0.6</v>
      </c>
      <c r="F24" s="3">
        <f t="shared" si="2"/>
        <v>0.24</v>
      </c>
      <c r="G24" s="3">
        <f t="shared" si="3"/>
        <v>400.5280485871093</v>
      </c>
      <c r="H24" s="20">
        <v>401.335</v>
      </c>
      <c r="J24" s="10"/>
    </row>
    <row r="25" spans="1:10" ht="12.75">
      <c r="A25" s="3">
        <v>7</v>
      </c>
      <c r="B25" s="3">
        <v>657.331</v>
      </c>
      <c r="C25" s="3">
        <f t="shared" si="1"/>
        <v>18.099466810279218</v>
      </c>
      <c r="D25" s="3">
        <v>0.3</v>
      </c>
      <c r="E25" s="3">
        <v>0.15</v>
      </c>
      <c r="F25" s="3">
        <f t="shared" si="2"/>
        <v>0.1</v>
      </c>
      <c r="G25" s="3">
        <f t="shared" si="3"/>
        <v>363.1769968089239</v>
      </c>
      <c r="H25" s="20">
        <v>382.732</v>
      </c>
      <c r="J25" s="10"/>
    </row>
    <row r="26" spans="1:10" ht="12.75">
      <c r="A26" s="3">
        <v>8</v>
      </c>
      <c r="B26" s="3">
        <v>791.069</v>
      </c>
      <c r="C26" s="3">
        <f t="shared" si="1"/>
        <v>75.46747138574067</v>
      </c>
      <c r="D26" s="3">
        <v>0.3</v>
      </c>
      <c r="E26" s="3">
        <v>0.6</v>
      </c>
      <c r="F26" s="3">
        <f t="shared" si="2"/>
        <v>0.2</v>
      </c>
      <c r="G26" s="3">
        <f t="shared" si="3"/>
        <v>52.41125649729069</v>
      </c>
      <c r="H26" s="20">
        <v>50.934</v>
      </c>
      <c r="J26" s="10"/>
    </row>
    <row r="27" spans="1:10" ht="12.75">
      <c r="A27" s="3">
        <v>9</v>
      </c>
      <c r="B27" s="3">
        <v>577.453</v>
      </c>
      <c r="C27" s="3">
        <f t="shared" si="1"/>
        <v>18.30129278298551</v>
      </c>
      <c r="D27" s="3">
        <v>0.25</v>
      </c>
      <c r="E27" s="3">
        <v>0.5</v>
      </c>
      <c r="F27" s="3">
        <f t="shared" si="2"/>
        <v>0.16666666666666666</v>
      </c>
      <c r="G27" s="3">
        <f t="shared" si="3"/>
        <v>189.31547847926385</v>
      </c>
      <c r="H27" s="20">
        <v>189.966</v>
      </c>
      <c r="J27" s="10"/>
    </row>
    <row r="28" spans="1:10" ht="12.75">
      <c r="A28" s="3">
        <v>10</v>
      </c>
      <c r="B28" s="3">
        <v>2192.66</v>
      </c>
      <c r="C28" s="3">
        <f t="shared" si="1"/>
        <v>44.84050971319708</v>
      </c>
      <c r="D28" s="3">
        <v>0.25</v>
      </c>
      <c r="E28" s="3">
        <v>0.15</v>
      </c>
      <c r="F28" s="3">
        <f t="shared" si="2"/>
        <v>0.09374999999999999</v>
      </c>
      <c r="G28" s="3">
        <f t="shared" si="3"/>
        <v>521.5902647611936</v>
      </c>
      <c r="H28" s="20">
        <v>522.115</v>
      </c>
      <c r="J28" s="10"/>
    </row>
    <row r="29" spans="1:10" ht="12.75">
      <c r="A29" s="3">
        <v>11</v>
      </c>
      <c r="B29" s="3">
        <v>942.086</v>
      </c>
      <c r="C29" s="3">
        <f t="shared" si="1"/>
        <v>78.08818466492085</v>
      </c>
      <c r="D29" s="3">
        <v>0.25</v>
      </c>
      <c r="E29" s="3">
        <v>0.6</v>
      </c>
      <c r="F29" s="3">
        <f t="shared" si="2"/>
        <v>0.1764705882352941</v>
      </c>
      <c r="G29" s="3">
        <f t="shared" si="3"/>
        <v>68.36485386670175</v>
      </c>
      <c r="H29" s="20">
        <v>68.384</v>
      </c>
      <c r="J29" s="10"/>
    </row>
    <row r="30" spans="1:10" ht="12.75">
      <c r="A30" s="3"/>
      <c r="B30" s="3"/>
      <c r="C30" s="3"/>
      <c r="D30" s="3"/>
      <c r="G30" s="3">
        <f>SUM(G19:G29)</f>
        <v>6875.424422783167</v>
      </c>
      <c r="H30" s="3">
        <f>SUM(H19:H29)</f>
        <v>6928.386</v>
      </c>
      <c r="I30" s="10"/>
      <c r="J30" s="10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3" ht="12.75">
      <c r="A32" s="24" t="s">
        <v>0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/>
    </row>
    <row r="33" spans="1:12" ht="12.75">
      <c r="A33" s="25" t="s">
        <v>26</v>
      </c>
      <c r="B33" s="3">
        <v>2203.2</v>
      </c>
      <c r="C33" s="3">
        <v>9899.2</v>
      </c>
      <c r="D33" s="3">
        <v>10645.2</v>
      </c>
      <c r="E33" s="3">
        <v>5501.647</v>
      </c>
      <c r="F33" s="3">
        <v>6573.309</v>
      </c>
      <c r="G33" s="3">
        <v>6662.044</v>
      </c>
      <c r="H33" s="3">
        <v>657.331</v>
      </c>
      <c r="I33" s="3">
        <v>791.069</v>
      </c>
      <c r="J33" s="3">
        <v>577.453</v>
      </c>
      <c r="K33" s="3">
        <v>2192.66</v>
      </c>
      <c r="L33" s="3">
        <v>942.086</v>
      </c>
    </row>
    <row r="34" spans="1:13" ht="12.75">
      <c r="A34" s="26" t="s">
        <v>27</v>
      </c>
      <c r="B34" s="20">
        <v>438.125</v>
      </c>
      <c r="C34" s="20">
        <v>1276.162</v>
      </c>
      <c r="D34" s="20">
        <v>234.251</v>
      </c>
      <c r="E34" s="20">
        <v>1888.523</v>
      </c>
      <c r="F34" s="20">
        <v>1475.859</v>
      </c>
      <c r="G34" s="20">
        <v>401.335</v>
      </c>
      <c r="H34" s="20">
        <v>382.732</v>
      </c>
      <c r="I34" s="20">
        <v>50.934</v>
      </c>
      <c r="J34" s="20">
        <v>189.966</v>
      </c>
      <c r="K34" s="20">
        <v>522.115</v>
      </c>
      <c r="L34" s="20">
        <v>68.384</v>
      </c>
      <c r="M34" s="3">
        <f>SUM(B34:L34)</f>
        <v>6928.386</v>
      </c>
    </row>
    <row r="35" spans="1:13" ht="12.75">
      <c r="A35" s="26" t="s">
        <v>28</v>
      </c>
      <c r="B35" s="2">
        <v>431.848</v>
      </c>
      <c r="C35" s="2">
        <v>1256.399</v>
      </c>
      <c r="D35" s="2">
        <v>234.304</v>
      </c>
      <c r="E35" s="2">
        <v>1881.351</v>
      </c>
      <c r="F35" s="2">
        <v>1476.135</v>
      </c>
      <c r="G35" s="2">
        <v>400.528</v>
      </c>
      <c r="H35" s="2">
        <v>363.177</v>
      </c>
      <c r="I35" s="2">
        <v>52.411</v>
      </c>
      <c r="J35" s="2">
        <v>189.315</v>
      </c>
      <c r="K35" s="2">
        <v>521.59</v>
      </c>
      <c r="L35" s="2">
        <v>68.365</v>
      </c>
      <c r="M35" s="10">
        <v>6875.424</v>
      </c>
    </row>
    <row r="36" spans="1:4" ht="12.75">
      <c r="A36" s="3"/>
      <c r="B36" s="3"/>
      <c r="D36" s="8"/>
    </row>
    <row r="37" spans="1:4" ht="12.75">
      <c r="A37" s="3"/>
      <c r="B37" s="3"/>
      <c r="D37" s="8"/>
    </row>
    <row r="38" spans="1:4" ht="12.75">
      <c r="A38" s="3"/>
      <c r="B38" s="3"/>
      <c r="D38" s="8"/>
    </row>
    <row r="39" spans="1:4" ht="12.75">
      <c r="A39" s="3"/>
      <c r="B39" s="3"/>
      <c r="D39" s="8"/>
    </row>
    <row r="40" spans="1:4" ht="12.75">
      <c r="A40" s="3"/>
      <c r="B40" s="3"/>
      <c r="D40" s="8"/>
    </row>
    <row r="41" spans="1:4" ht="12.75">
      <c r="A41" s="3"/>
      <c r="B41" s="3"/>
      <c r="D41" s="8"/>
    </row>
    <row r="42" spans="1:4" ht="12.75">
      <c r="A42" s="3"/>
      <c r="B42" s="3"/>
      <c r="D42" s="8"/>
    </row>
    <row r="43" spans="1:4" ht="12.75">
      <c r="A43" s="3"/>
      <c r="B43" s="3"/>
      <c r="D43" s="8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9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9"/>
    </row>
    <row r="49" spans="1:17" ht="12.75">
      <c r="A49" s="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9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140625" defaultRowHeight="21.75"/>
  <cols>
    <col min="1" max="1" width="9.140625" style="16" customWidth="1"/>
    <col min="2" max="2" width="16.28125" style="16" bestFit="1" customWidth="1"/>
    <col min="3" max="3" width="13.28125" style="16" bestFit="1" customWidth="1"/>
    <col min="4" max="4" width="14.421875" style="16" bestFit="1" customWidth="1"/>
    <col min="5" max="5" width="9.140625" style="16" customWidth="1"/>
    <col min="6" max="6" width="10.00390625" style="16" bestFit="1" customWidth="1"/>
    <col min="7" max="7" width="10.28125" style="16" bestFit="1" customWidth="1"/>
    <col min="8" max="8" width="9.7109375" style="16" bestFit="1" customWidth="1"/>
    <col min="9" max="9" width="11.00390625" style="16" bestFit="1" customWidth="1"/>
    <col min="10" max="10" width="10.140625" style="16" bestFit="1" customWidth="1"/>
    <col min="11" max="11" width="12.00390625" style="16" bestFit="1" customWidth="1"/>
    <col min="12" max="16384" width="9.140625" style="17" customWidth="1"/>
  </cols>
  <sheetData>
    <row r="1" ht="13.5" thickBot="1">
      <c r="B1" s="22" t="s">
        <v>23</v>
      </c>
    </row>
    <row r="3" spans="1:10" ht="12.75">
      <c r="A3" s="13" t="s">
        <v>12</v>
      </c>
      <c r="B3" s="13" t="s">
        <v>13</v>
      </c>
      <c r="C3" s="13" t="s">
        <v>14</v>
      </c>
      <c r="D3" s="13" t="s">
        <v>15</v>
      </c>
      <c r="E3" s="14" t="s">
        <v>16</v>
      </c>
      <c r="F3" s="14" t="s">
        <v>17</v>
      </c>
      <c r="G3" s="14" t="s">
        <v>18</v>
      </c>
      <c r="H3" s="15" t="s">
        <v>19</v>
      </c>
      <c r="I3" s="15" t="s">
        <v>20</v>
      </c>
      <c r="J3" s="15" t="s">
        <v>21</v>
      </c>
    </row>
    <row r="4" spans="1:11" ht="12.75">
      <c r="A4" s="18">
        <v>67</v>
      </c>
      <c r="B4" s="18">
        <v>864173.457</v>
      </c>
      <c r="C4" s="18">
        <f>'67INT'!G29</f>
        <v>6930.009970691241</v>
      </c>
      <c r="D4" s="18">
        <f>'67INT'!H29</f>
        <v>7525.432000000001</v>
      </c>
      <c r="E4" s="19">
        <v>10645</v>
      </c>
      <c r="F4" s="19">
        <f aca="true" t="shared" si="0" ref="F4:F9">15*559.68</f>
        <v>8395.199999999999</v>
      </c>
      <c r="G4" s="19">
        <f aca="true" t="shared" si="1" ref="G4:G9">E4+F4</f>
        <v>19040.199999999997</v>
      </c>
      <c r="H4" s="16">
        <f>5291.9*10</f>
        <v>52919</v>
      </c>
      <c r="I4" s="16">
        <f aca="true" t="shared" si="2" ref="I4:I9">77.788*D4</f>
        <v>585388.304416</v>
      </c>
      <c r="J4" s="16">
        <f aca="true" t="shared" si="3" ref="J4:J9">(19.75*E4)+(1.861*F4)</f>
        <v>225862.21719999998</v>
      </c>
      <c r="K4" s="18">
        <f aca="true" t="shared" si="4" ref="K4:K9">SUM(H4:J4)</f>
        <v>864169.521616</v>
      </c>
    </row>
    <row r="5" spans="1:11" ht="12.75">
      <c r="A5" s="16">
        <v>134</v>
      </c>
      <c r="B5" s="16">
        <v>822944.7402</v>
      </c>
      <c r="C5" s="16">
        <f>'134INT'!G29</f>
        <v>6838.288161307921</v>
      </c>
      <c r="D5" s="16">
        <f>'134INT'!H29</f>
        <v>6995.419</v>
      </c>
      <c r="E5" s="19">
        <v>10646</v>
      </c>
      <c r="F5" s="19">
        <f t="shared" si="0"/>
        <v>8395.199999999999</v>
      </c>
      <c r="G5" s="19">
        <f t="shared" si="1"/>
        <v>19041.199999999997</v>
      </c>
      <c r="H5" s="16">
        <f>5291.9*10</f>
        <v>52919</v>
      </c>
      <c r="I5" s="16">
        <f t="shared" si="2"/>
        <v>544159.653172</v>
      </c>
      <c r="J5" s="16">
        <f t="shared" si="3"/>
        <v>225881.96719999998</v>
      </c>
      <c r="K5" s="18">
        <f t="shared" si="4"/>
        <v>822960.6203719999</v>
      </c>
    </row>
    <row r="6" spans="1:11" ht="12.75">
      <c r="A6" s="16">
        <v>208</v>
      </c>
      <c r="B6" s="16">
        <v>820269.88</v>
      </c>
      <c r="C6" s="16">
        <f>'208INT'!G29</f>
        <v>6895.3275657723225</v>
      </c>
      <c r="D6" s="16">
        <f>'208INT'!H29</f>
        <v>6961.031</v>
      </c>
      <c r="E6" s="19">
        <v>10647</v>
      </c>
      <c r="F6" s="19">
        <f t="shared" si="0"/>
        <v>8395.199999999999</v>
      </c>
      <c r="G6" s="19">
        <f t="shared" si="1"/>
        <v>19042.199999999997</v>
      </c>
      <c r="H6" s="16">
        <f>5291.9*10</f>
        <v>52919</v>
      </c>
      <c r="I6" s="16">
        <f t="shared" si="2"/>
        <v>541484.679428</v>
      </c>
      <c r="J6" s="16">
        <f t="shared" si="3"/>
        <v>225901.71719999998</v>
      </c>
      <c r="K6" s="18">
        <f t="shared" si="4"/>
        <v>820305.396628</v>
      </c>
    </row>
    <row r="7" spans="1:11" ht="12.75">
      <c r="A7" s="16">
        <v>268</v>
      </c>
      <c r="B7" s="16">
        <v>815614.0771</v>
      </c>
      <c r="C7" s="16">
        <f>'268INT'!G29</f>
        <v>6727.936354960689</v>
      </c>
      <c r="D7" s="16">
        <f>'268INT'!H29</f>
        <v>6901.180000000002</v>
      </c>
      <c r="E7" s="19">
        <v>10648</v>
      </c>
      <c r="F7" s="19">
        <f t="shared" si="0"/>
        <v>8395.199999999999</v>
      </c>
      <c r="G7" s="19">
        <f t="shared" si="1"/>
        <v>19043.199999999997</v>
      </c>
      <c r="H7" s="16">
        <f>5291.9*10</f>
        <v>52919</v>
      </c>
      <c r="I7" s="16">
        <f t="shared" si="2"/>
        <v>536828.9898400002</v>
      </c>
      <c r="J7" s="16">
        <f t="shared" si="3"/>
        <v>225921.46719999998</v>
      </c>
      <c r="K7" s="18">
        <f t="shared" si="4"/>
        <v>815669.4570400001</v>
      </c>
    </row>
    <row r="8" spans="1:11" ht="12.75">
      <c r="A8" s="16">
        <v>278</v>
      </c>
      <c r="B8" s="16">
        <v>826105.3375</v>
      </c>
      <c r="C8" s="16">
        <f>'278INT'!G29</f>
        <v>7000.595266716424</v>
      </c>
      <c r="D8" s="16">
        <f>'278INT'!H29</f>
        <v>7036.049000000002</v>
      </c>
      <c r="E8" s="19">
        <v>10649</v>
      </c>
      <c r="F8" s="19">
        <f t="shared" si="0"/>
        <v>8395.199999999999</v>
      </c>
      <c r="G8" s="19">
        <f t="shared" si="1"/>
        <v>19044.199999999997</v>
      </c>
      <c r="H8" s="16">
        <f>5291.9*10</f>
        <v>52919</v>
      </c>
      <c r="I8" s="16">
        <f t="shared" si="2"/>
        <v>547320.1796120001</v>
      </c>
      <c r="J8" s="16">
        <f t="shared" si="3"/>
        <v>225941.21719999998</v>
      </c>
      <c r="K8" s="18">
        <f t="shared" si="4"/>
        <v>826180.3968120001</v>
      </c>
    </row>
    <row r="9" spans="1:11" ht="12.75">
      <c r="A9" s="16">
        <v>324</v>
      </c>
      <c r="B9" s="16">
        <v>823022.3904</v>
      </c>
      <c r="C9" s="16">
        <f>'324INT'!G30</f>
        <v>6875.424422783167</v>
      </c>
      <c r="D9" s="16">
        <f>'324INT'!H30</f>
        <v>6928.386</v>
      </c>
      <c r="E9" s="19">
        <v>10650</v>
      </c>
      <c r="F9" s="19">
        <f t="shared" si="0"/>
        <v>8395.199999999999</v>
      </c>
      <c r="G9" s="19">
        <f t="shared" si="1"/>
        <v>19045.199999999997</v>
      </c>
      <c r="H9" s="16">
        <f>5291.9*11</f>
        <v>58210.899999999994</v>
      </c>
      <c r="I9" s="16">
        <f t="shared" si="2"/>
        <v>538945.290168</v>
      </c>
      <c r="J9" s="16">
        <f t="shared" si="3"/>
        <v>225960.96719999998</v>
      </c>
      <c r="K9" s="18">
        <f t="shared" si="4"/>
        <v>823117.157368</v>
      </c>
    </row>
  </sheetData>
  <printOptions/>
  <pageMargins left="0.75" right="0.75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dell262</cp:lastModifiedBy>
  <cp:lastPrinted>2004-12-01T09:19:10Z</cp:lastPrinted>
  <dcterms:created xsi:type="dcterms:W3CDTF">2004-10-30T03:18:47Z</dcterms:created>
  <dcterms:modified xsi:type="dcterms:W3CDTF">2004-12-01T10:20:07Z</dcterms:modified>
  <cp:category/>
  <cp:version/>
  <cp:contentType/>
  <cp:contentStatus/>
</cp:coreProperties>
</file>